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统计" sheetId="3" r:id="rId2"/>
    <sheet name="Sheet2" sheetId="2" r:id="rId3"/>
  </sheets>
  <definedNames>
    <definedName name="_xlnm._FilterDatabase" localSheetId="2" hidden="1">Sheet2!#REF!</definedName>
    <definedName name="_xlnm.Extract" localSheetId="2">Sheet2!$A:$A</definedName>
  </definedNames>
  <calcPr calcId="144525"/>
</workbook>
</file>

<file path=xl/sharedStrings.xml><?xml version="1.0" encoding="utf-8"?>
<sst xmlns="http://schemas.openxmlformats.org/spreadsheetml/2006/main" count="662" uniqueCount="245">
  <si>
    <t>2021年1-5月林业植物检疫要求书办理情况统计表</t>
  </si>
  <si>
    <t>序号</t>
  </si>
  <si>
    <t>证书编号</t>
  </si>
  <si>
    <t>申请单位（人）</t>
  </si>
  <si>
    <t>调出地点</t>
  </si>
  <si>
    <t>申请日期</t>
  </si>
  <si>
    <t>调出时间</t>
  </si>
  <si>
    <t>调入单位</t>
  </si>
  <si>
    <t>植物清单</t>
  </si>
  <si>
    <t>要求检疫的林业有害生物种类</t>
  </si>
  <si>
    <t>签发日期</t>
  </si>
  <si>
    <t>检验员</t>
  </si>
  <si>
    <t>收货人及联系电话</t>
  </si>
  <si>
    <t>植物及植物产品名称</t>
  </si>
  <si>
    <t>品种（材种）</t>
  </si>
  <si>
    <t>规格</t>
  </si>
  <si>
    <t>单位</t>
  </si>
  <si>
    <t>数量</t>
  </si>
  <si>
    <t>检疫性有害生物</t>
  </si>
  <si>
    <t>补充性有害生物</t>
  </si>
  <si>
    <t>危害性有害生物</t>
  </si>
  <si>
    <t>川040020210001</t>
  </si>
  <si>
    <t>景洪景艳园林苗圃有限公司</t>
  </si>
  <si>
    <t>云南省西双版纳傣族自治州景洪市勐罕镇曼听村委会曼乍村景艳园林苗圃</t>
  </si>
  <si>
    <t>攀枝花市东区新丰路新建地下通道及道路扩宽项目</t>
  </si>
  <si>
    <t>美丽木棉</t>
  </si>
  <si>
    <t>苗木</t>
  </si>
  <si>
    <t>详见产地检疫合格证</t>
  </si>
  <si>
    <t>株</t>
  </si>
  <si>
    <t>无检疫性有害生物</t>
  </si>
  <si>
    <t>毛竹黑痣病,毛竹基腐病,毛竹尖蛾,毛竹尖胸沫蝉,毛竹真片胸叶蜂(毛竹黑叶蜂),南京裂爪螨(毛竹叶螨),松实小卷蛾,油杉枝瘤病,云南油杉叶锈病,云杉落针病(云杉叶枯病)</t>
  </si>
  <si>
    <t>无危险性有害生物</t>
  </si>
  <si>
    <t>张俊</t>
  </si>
  <si>
    <t>李友福18180115879</t>
  </si>
  <si>
    <t>川040020210002</t>
  </si>
  <si>
    <t>云南林殊绿化工程建设有限公司</t>
  </si>
  <si>
    <t>云南省楚雄州永仁县永定镇三公里</t>
  </si>
  <si>
    <t>四川省攀枝花市东区炳三区攀商守院小区</t>
  </si>
  <si>
    <t>杨梅树</t>
  </si>
  <si>
    <t>地径20厘米</t>
  </si>
  <si>
    <t>无补充检疫性有害生物</t>
  </si>
  <si>
    <t>罗  梁18782305837</t>
  </si>
  <si>
    <t>川040020210003（周末申报，系统自签）</t>
  </si>
  <si>
    <t>丁新平</t>
  </si>
  <si>
    <t>湖北省荆门市掇刀区</t>
  </si>
  <si>
    <t>攀枝花市普威局</t>
  </si>
  <si>
    <t>广玉兰</t>
  </si>
  <si>
    <t>16CM</t>
  </si>
  <si>
    <t>椰心叶甲</t>
  </si>
  <si>
    <t>丁  旭18772737999</t>
  </si>
  <si>
    <t>川040020210004</t>
  </si>
  <si>
    <t>广西彩艺木业有限公司</t>
  </si>
  <si>
    <t>广西壮族自治区南宁市江南区沙井大道39号南宁国际贸易中心B10号楼2单元1701号</t>
  </si>
  <si>
    <t>攀枝花市市东区华山旧货市场2号</t>
  </si>
  <si>
    <t>杉木</t>
  </si>
  <si>
    <t>2M*23MM*36MM</t>
  </si>
  <si>
    <t>立方米</t>
  </si>
  <si>
    <t>冷杉边材腐朽,冷杉丛枝锈病,杉木球果织蛾,松白粉蚧,萧氏松茎象,油杉枝瘤病,油杉枝锈病,云南油杉叶锈病,云杉落针病(云杉叶枯病)</t>
  </si>
  <si>
    <t>张绪作18081729288</t>
  </si>
  <si>
    <t>川040020210005</t>
  </si>
  <si>
    <t>黄荣明</t>
  </si>
  <si>
    <t>广西恭城县三江乡老街塘村</t>
  </si>
  <si>
    <t>攀枝花市东区瓜子坪阳光馨园</t>
  </si>
  <si>
    <t>小叶榄仁</t>
  </si>
  <si>
    <t>10-11cm</t>
  </si>
  <si>
    <t>杨云恒13882352653</t>
  </si>
  <si>
    <t>川040020210006</t>
  </si>
  <si>
    <t>陈志雄</t>
  </si>
  <si>
    <t>重庆市高新区曾家木材市场</t>
  </si>
  <si>
    <t>攀枝花市东区机场路恒大城项目部</t>
  </si>
  <si>
    <t>云杉</t>
  </si>
  <si>
    <t>锯材</t>
  </si>
  <si>
    <t>2-4m*2-10cm*6-20cm</t>
  </si>
  <si>
    <t>大袋蛾(南大蓑蛾),大粒横沟象,短带长毛象,海松干蚧,冷杉边材腐朽,冷杉丛枝锈病,拟松材线虫病,普氏大袋蛾,杉木球果织蛾,松白粉蚧,松实小卷蛾,松树褐腐病,松树黄化病,松针锈病,微红梢斑螟,萧氏松茎象,油杉枝瘤病,油杉枝锈病,云南油杉叶锈病,云杉落针病(云杉叶枯病),中华薄翅天牛(薄翅天牛、薄翅锯天牛)</t>
  </si>
  <si>
    <t>罗  勇13408342777</t>
  </si>
  <si>
    <t>川040020210007</t>
  </si>
  <si>
    <t>川040020210008（3月统计）</t>
  </si>
  <si>
    <t>川040020210009（周末申报，系统自签）</t>
  </si>
  <si>
    <t>川040020210010（周末申报，系统自签）</t>
  </si>
  <si>
    <t>川040020210011（周末申报，系统自签）</t>
  </si>
  <si>
    <t>重庆泰山电缆有限公司</t>
  </si>
  <si>
    <t>重庆市渝北区农业园区</t>
  </si>
  <si>
    <t>攀枝花市东区高峰路109号</t>
  </si>
  <si>
    <t>电缆盘</t>
  </si>
  <si>
    <t>1.0-2.5米</t>
  </si>
  <si>
    <t>个</t>
  </si>
  <si>
    <t>王蔚宇15281217967</t>
  </si>
  <si>
    <t>川040020210012</t>
  </si>
  <si>
    <t>云南树多多苗木科技有限公司</t>
  </si>
  <si>
    <t>云南省昆明市宜良县匡远镇</t>
  </si>
  <si>
    <t>攀枝花市东区银江镇阿署达村</t>
  </si>
  <si>
    <t>月季</t>
  </si>
  <si>
    <t>苗木类</t>
  </si>
  <si>
    <t>H25cm</t>
  </si>
  <si>
    <t>大粒横沟象,冷杉边材腐朽,冷杉丛枝锈病,松实小卷蛾,椰心叶甲,油杉枝瘤病,油杉枝锈病,云南油杉叶锈病,云杉落针病(云杉叶枯病)</t>
  </si>
  <si>
    <t>吴  润18782310060</t>
  </si>
  <si>
    <t>川040020210013</t>
  </si>
  <si>
    <t>三角梅</t>
  </si>
  <si>
    <t>H40cm</t>
  </si>
  <si>
    <t>川040020210014</t>
  </si>
  <si>
    <t>川040020210015</t>
  </si>
  <si>
    <t>川040020210016</t>
  </si>
  <si>
    <t>福建省南平太阳电缆股份有限公司</t>
  </si>
  <si>
    <t>福建省南平市工业路102号</t>
  </si>
  <si>
    <t>四川省攀枝花市东区东风大花地炳河线改造工程仓库</t>
  </si>
  <si>
    <t>栗木</t>
  </si>
  <si>
    <t>盘径1.8M</t>
  </si>
  <si>
    <t>马小波15881265034</t>
  </si>
  <si>
    <t>川040020210017</t>
  </si>
  <si>
    <t>重庆艾力格国际贸易有限公司</t>
  </si>
  <si>
    <t>重庆市沙坪坝区土主镇红星智慧交易中心7-7</t>
  </si>
  <si>
    <t>四川省攀枝花市市东区机场路恒大城三期重庆建工八建</t>
  </si>
  <si>
    <t>2-4m*2-4cm*7-9cm</t>
  </si>
  <si>
    <t>陈志雄13288888813</t>
  </si>
  <si>
    <t>川040020210018</t>
  </si>
  <si>
    <t>川040020210019</t>
  </si>
  <si>
    <t>楚雄市鹿城镇林泰木材加工厂</t>
  </si>
  <si>
    <t>云南省楚雄市鹿城镇鹿城南路845号木材综合加工市场</t>
  </si>
  <si>
    <t>四川省攀枝花市市东区机场路120号</t>
  </si>
  <si>
    <t>云南松</t>
  </si>
  <si>
    <t>沈子芬13987084017</t>
  </si>
  <si>
    <t>川040020210020</t>
  </si>
  <si>
    <t>四川省攀枝花市东区机场路恒大城三期重庆建工八建</t>
  </si>
  <si>
    <t>吴贻烟18909304286</t>
  </si>
  <si>
    <t>川040020210021</t>
  </si>
  <si>
    <t>2021年 3月29日</t>
  </si>
  <si>
    <t>板材</t>
  </si>
  <si>
    <t>吴贻烟13701268452</t>
  </si>
  <si>
    <t>川040020210022</t>
  </si>
  <si>
    <t>川040020210023</t>
  </si>
  <si>
    <t>川040020210024</t>
  </si>
  <si>
    <t>楚雄市鹿城海林木材加工厂</t>
  </si>
  <si>
    <t>云南省楚雄市鹿城镇鹿城南路846号木材综合加工市场</t>
  </si>
  <si>
    <t>2021年 3月31日</t>
  </si>
  <si>
    <t>思茅松</t>
  </si>
  <si>
    <t>3m 4*9</t>
  </si>
  <si>
    <t>川040020210025</t>
  </si>
  <si>
    <t>楚雄彝族自治州楚雄市紫溪镇上村民委员会</t>
  </si>
  <si>
    <t>川040020210026</t>
  </si>
  <si>
    <t>3m 3x8</t>
  </si>
  <si>
    <t>川040020210027</t>
  </si>
  <si>
    <t>宜良县云婷苗圃</t>
  </si>
  <si>
    <t>宜良县狗街镇陈所渡</t>
  </si>
  <si>
    <t>四川省攀枝花市市东区高粱坪工业园区</t>
  </si>
  <si>
    <t>三角梅、爬山虎、满天星、佛甲草、红叶石楠</t>
  </si>
  <si>
    <t>H50-100cm、H1m、H20cm、H20cm、H25cm</t>
  </si>
  <si>
    <t>大粒横沟象,冷杉边材腐朽,冷杉丛枝锈病,松实小卷蛾,椰心叶甲,油杉枝瘤病,油杉枝锈病,云南油杉叶锈病,云杉落针病(云杉叶枯病),椰心叶甲</t>
  </si>
  <si>
    <t>赵庭伟18989252565</t>
  </si>
  <si>
    <t>川040020210028</t>
  </si>
  <si>
    <t>李爱林</t>
  </si>
  <si>
    <t>云南省腾冲市</t>
  </si>
  <si>
    <t>四川省攀枝花市市东区恒大城机场路120号</t>
  </si>
  <si>
    <t>2-3m 4-9cm</t>
  </si>
  <si>
    <t>川040020210029</t>
  </si>
  <si>
    <t>楚雄市东华晟盛木材加工厂</t>
  </si>
  <si>
    <t>东华镇朵基村委会</t>
  </si>
  <si>
    <t>3m*4cm*9cm</t>
  </si>
  <si>
    <t>川040020210030</t>
  </si>
  <si>
    <t>四川省攀枝花市东区恒大城三期重庆建工八建</t>
  </si>
  <si>
    <t>川040020210031</t>
  </si>
  <si>
    <t>川040020210032</t>
  </si>
  <si>
    <t>川040020210033</t>
  </si>
  <si>
    <t>林福华18050508775</t>
  </si>
  <si>
    <t>川040020210034</t>
  </si>
  <si>
    <t>川040020210035</t>
  </si>
  <si>
    <t>先琼</t>
  </si>
  <si>
    <t>安徽省宣城市广德市皖广德县东亭乡高峰村</t>
  </si>
  <si>
    <t>四川省攀枝花市东区龙珠路花溪谷</t>
  </si>
  <si>
    <t>凤凰木</t>
  </si>
  <si>
    <t>8 cm</t>
  </si>
  <si>
    <t>毛竹黑痣病</t>
  </si>
  <si>
    <t>陈怡霏18822934825</t>
  </si>
  <si>
    <t>制表：张俊</t>
  </si>
  <si>
    <t>审核：吴彬</t>
  </si>
  <si>
    <t>时间：2021年6月1日</t>
  </si>
  <si>
    <t>2020年1-2月植物检疫要求书核发情况统计</t>
  </si>
  <si>
    <t>企业名称</t>
  </si>
  <si>
    <t>办理事项类型</t>
  </si>
  <si>
    <t>办件量</t>
  </si>
  <si>
    <t>联系人</t>
  </si>
  <si>
    <t>联系电话</t>
  </si>
  <si>
    <t>备注</t>
  </si>
  <si>
    <t>何川</t>
  </si>
  <si>
    <t>提出调出植物检疫要求/出省林业植物检疫证书核发</t>
  </si>
  <si>
    <t>13438531863</t>
  </si>
  <si>
    <t>漆钜槺</t>
  </si>
  <si>
    <t>攀枝花市西区祥瑞木材加工厂</t>
  </si>
  <si>
    <t>周太华</t>
  </si>
  <si>
    <t>四川省攀枝花市仁和区迤沙拉大道653号</t>
  </si>
  <si>
    <t>陈勇</t>
  </si>
  <si>
    <t>13982354535</t>
  </si>
  <si>
    <t>文兴贵</t>
  </si>
  <si>
    <t>四川省攀枝花市仁和区日月建材经营部</t>
  </si>
  <si>
    <t>廖小林</t>
  </si>
  <si>
    <t>攀枝花鑫义工贸部</t>
  </si>
  <si>
    <t>13508224951</t>
  </si>
  <si>
    <t>李明</t>
  </si>
  <si>
    <t>四川省攀枝花市仁和区南山工业园区</t>
  </si>
  <si>
    <t>周明</t>
  </si>
  <si>
    <t>17761296076</t>
  </si>
  <si>
    <t>吴鹏飞</t>
  </si>
  <si>
    <t>四川省攀枝花市仁和区啊喇乡大竹村上村组30号</t>
  </si>
  <si>
    <t>贺提聪</t>
  </si>
  <si>
    <t>13548216073</t>
  </si>
  <si>
    <t>四川省攀枝花市市东区高峰路109号</t>
  </si>
  <si>
    <t>邓志勇</t>
  </si>
  <si>
    <t>四川省攀枝花市仁和区郑魏商贸有限责任公司</t>
  </si>
  <si>
    <t>马小波</t>
  </si>
  <si>
    <t>攀枝花市西区川滇木材交易市场</t>
  </si>
  <si>
    <t>杨柳</t>
  </si>
  <si>
    <t>四川省攀枝花市市西区格里坪镇庄上村丽新园艺</t>
  </si>
  <si>
    <t>郑合平</t>
  </si>
  <si>
    <t>四川省攀枝花市仁和区平地镇平地街151号</t>
  </si>
  <si>
    <t>金学武</t>
  </si>
  <si>
    <t>13982328030</t>
  </si>
  <si>
    <t>李开福</t>
  </si>
  <si>
    <t>四川省攀枝花市西区明有工贸有限责任公司</t>
  </si>
  <si>
    <t>黄建</t>
  </si>
  <si>
    <t>四川省攀枝花市仁和区炳仁路与阳光大道交汇处</t>
  </si>
  <si>
    <t>四川省攀枝花市仁和区迤沙在道653号</t>
  </si>
  <si>
    <t>谢荣</t>
  </si>
  <si>
    <t>四川省攀枝花市仁和区久鑫建材</t>
  </si>
  <si>
    <t>林春芳</t>
  </si>
  <si>
    <t>四川省攀枝花市仁和区普达阳光芒果乐园</t>
  </si>
  <si>
    <t>刘民</t>
  </si>
  <si>
    <t>四川省攀枝花市市东区花卉</t>
  </si>
  <si>
    <t>攀枝花仁和区前进镇田堡村</t>
  </si>
  <si>
    <t>孙凡召</t>
  </si>
  <si>
    <t>四川省攀枝花市仁和区仁和镇沙沟村华荣家私</t>
  </si>
  <si>
    <t>蒋贵波</t>
  </si>
  <si>
    <t>四川省攀枝花市格里坪川滇林产品市场</t>
  </si>
  <si>
    <t>四川攀枝花市仁和区前进镇普达村</t>
  </si>
  <si>
    <t>四川省攀枝花市市东区隆庆路</t>
  </si>
  <si>
    <t>四川省攀枝花市市东区桃源街</t>
  </si>
  <si>
    <t>周建伟</t>
  </si>
  <si>
    <t>四川省攀枝花市市西区隆庆路</t>
  </si>
  <si>
    <t>朱昨忠</t>
  </si>
  <si>
    <t>四川省攀枝花市仁和区天宇路16号</t>
  </si>
  <si>
    <t>欧光辉</t>
  </si>
  <si>
    <t>四川省攀枝花市仁和区金田建材经营部攀枝花市迤沙拉大道653号</t>
  </si>
  <si>
    <t>赵彦良</t>
  </si>
  <si>
    <t>四川省攀枝花市仁和区林业局</t>
  </si>
  <si>
    <t>周小华</t>
  </si>
  <si>
    <t>合计</t>
  </si>
  <si>
    <t>陈勇13982354535</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</si>
</sst>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quot;年&quot;m&quot;月&quot;d&quot;日&quot;;@"/>
  </numFmts>
  <fonts count="34">
    <font>
      <sz val="11"/>
      <color theme="1"/>
      <name val="宋体"/>
      <charset val="134"/>
      <scheme val="minor"/>
    </font>
    <font>
      <sz val="8"/>
      <name val="宋体"/>
      <charset val="134"/>
    </font>
    <font>
      <sz val="10"/>
      <color theme="1"/>
      <name val="宋体"/>
      <charset val="134"/>
      <scheme val="minor"/>
    </font>
    <font>
      <sz val="16"/>
      <color theme="1"/>
      <name val="宋体"/>
      <charset val="134"/>
      <scheme val="minor"/>
    </font>
    <font>
      <b/>
      <sz val="10"/>
      <color theme="1"/>
      <name val="宋体"/>
      <charset val="134"/>
      <scheme val="minor"/>
    </font>
    <font>
      <sz val="10"/>
      <name val="宋体"/>
      <charset val="134"/>
    </font>
    <font>
      <sz val="8"/>
      <color theme="1"/>
      <name val="宋体"/>
      <charset val="134"/>
      <scheme val="minor"/>
    </font>
    <font>
      <sz val="8"/>
      <color rgb="FFFF0000"/>
      <name val="宋体"/>
      <charset val="134"/>
      <scheme val="minor"/>
    </font>
    <font>
      <sz val="8"/>
      <name val="宋体"/>
      <charset val="134"/>
      <scheme val="minor"/>
    </font>
    <font>
      <b/>
      <sz val="18"/>
      <name val="宋体"/>
      <charset val="134"/>
    </font>
    <font>
      <b/>
      <sz val="9"/>
      <name val="宋体"/>
      <charset val="134"/>
    </font>
    <font>
      <b/>
      <sz val="9"/>
      <color rgb="FF000000"/>
      <name val="宋体"/>
      <charset val="134"/>
    </font>
    <font>
      <sz val="8"/>
      <color rgb="FFFF0000"/>
      <name val="宋体"/>
      <charset val="134"/>
    </font>
    <font>
      <sz val="8"/>
      <color theme="1"/>
      <name val="宋体"/>
      <charset val="134"/>
    </font>
    <font>
      <sz val="11"/>
      <color rgb="FF9C0006"/>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sz val="12"/>
      <name val="宋体"/>
      <charset val="134"/>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4" fillId="2"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7" applyNumberFormat="0" applyFont="0" applyAlignment="0" applyProtection="0">
      <alignment vertical="center"/>
    </xf>
    <xf numFmtId="0" fontId="17" fillId="15"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17" fillId="24" borderId="0" applyNumberFormat="0" applyBorder="0" applyAlignment="0" applyProtection="0">
      <alignment vertical="center"/>
    </xf>
    <xf numFmtId="0" fontId="23" fillId="0" borderId="9" applyNumberFormat="0" applyFill="0" applyAlignment="0" applyProtection="0">
      <alignment vertical="center"/>
    </xf>
    <xf numFmtId="0" fontId="17" fillId="27" borderId="0" applyNumberFormat="0" applyBorder="0" applyAlignment="0" applyProtection="0">
      <alignment vertical="center"/>
    </xf>
    <xf numFmtId="0" fontId="15" fillId="3" borderId="5" applyNumberFormat="0" applyAlignment="0" applyProtection="0">
      <alignment vertical="center"/>
    </xf>
    <xf numFmtId="0" fontId="19" fillId="3" borderId="6" applyNumberFormat="0" applyAlignment="0" applyProtection="0">
      <alignment vertical="center"/>
    </xf>
    <xf numFmtId="0" fontId="31" fillId="28" borderId="10" applyNumberFormat="0" applyAlignment="0" applyProtection="0">
      <alignment vertical="center"/>
    </xf>
    <xf numFmtId="0" fontId="16" fillId="30" borderId="0" applyNumberFormat="0" applyBorder="0" applyAlignment="0" applyProtection="0">
      <alignment vertical="center"/>
    </xf>
    <xf numFmtId="0" fontId="17" fillId="11"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25" fillId="20" borderId="0" applyNumberFormat="0" applyBorder="0" applyAlignment="0" applyProtection="0">
      <alignment vertical="center"/>
    </xf>
    <xf numFmtId="0" fontId="24" fillId="19" borderId="0" applyNumberFormat="0" applyBorder="0" applyAlignment="0" applyProtection="0">
      <alignment vertical="center"/>
    </xf>
    <xf numFmtId="0" fontId="28" fillId="0" borderId="0">
      <alignment vertical="center"/>
    </xf>
    <xf numFmtId="0" fontId="16" fillId="8" borderId="0" applyNumberFormat="0" applyBorder="0" applyAlignment="0" applyProtection="0">
      <alignment vertical="center"/>
    </xf>
    <xf numFmtId="0" fontId="17" fillId="18"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7" fillId="21" borderId="0" applyNumberFormat="0" applyBorder="0" applyAlignment="0" applyProtection="0">
      <alignment vertical="center"/>
    </xf>
    <xf numFmtId="0" fontId="16" fillId="26"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28" fillId="0" borderId="0">
      <alignment vertical="center"/>
    </xf>
    <xf numFmtId="0" fontId="16" fillId="29" borderId="0" applyNumberFormat="0" applyBorder="0" applyAlignment="0" applyProtection="0">
      <alignment vertical="center"/>
    </xf>
    <xf numFmtId="0" fontId="17" fillId="25" borderId="0" applyNumberFormat="0" applyBorder="0" applyAlignment="0" applyProtection="0">
      <alignment vertical="center"/>
    </xf>
  </cellStyleXfs>
  <cellXfs count="39">
    <xf numFmtId="0" fontId="0" fillId="0" borderId="0" xfId="0">
      <alignment vertical="center"/>
    </xf>
    <xf numFmtId="0" fontId="1" fillId="0" borderId="1" xfId="0" applyFont="1" applyFill="1" applyBorder="1" applyAlignment="1">
      <alignment horizontal="center" vertical="center" wrapText="1"/>
    </xf>
    <xf numFmtId="0" fontId="1" fillId="0" borderId="1" xfId="19" applyFont="1" applyFill="1" applyBorder="1" applyAlignment="1">
      <alignment horizontal="center" vertical="center" wrapText="1"/>
    </xf>
    <xf numFmtId="0" fontId="0" fillId="0" borderId="0" xfId="0" applyAlignment="1">
      <alignment vertical="center"/>
    </xf>
    <xf numFmtId="0" fontId="2" fillId="0" borderId="0" xfId="0" applyFont="1">
      <alignment vertical="center"/>
    </xf>
    <xf numFmtId="0" fontId="2" fillId="0" borderId="0" xfId="0" applyFont="1" applyAlignment="1">
      <alignment horizontal="left"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lignment vertical="center"/>
    </xf>
    <xf numFmtId="0" fontId="5" fillId="0" borderId="1" xfId="0" applyFont="1" applyFill="1" applyBorder="1" applyAlignment="1">
      <alignment horizontal="left" vertical="center" wrapText="1"/>
    </xf>
    <xf numFmtId="0" fontId="5" fillId="0" borderId="1" xfId="19" applyFont="1" applyFill="1" applyBorder="1" applyAlignment="1">
      <alignment horizontal="left" vertical="center" wrapText="1"/>
    </xf>
    <xf numFmtId="0" fontId="2" fillId="0" borderId="1" xfId="0" applyFont="1" applyBorder="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176" fontId="0" fillId="0" borderId="0" xfId="0" applyNumberFormat="1">
      <alignment vertical="center"/>
    </xf>
    <xf numFmtId="0" fontId="9" fillId="0" borderId="0" xfId="0" applyFont="1" applyAlignment="1">
      <alignment horizontal="center" vertical="center"/>
    </xf>
    <xf numFmtId="0" fontId="0" fillId="0" borderId="3" xfId="0" applyBorder="1">
      <alignment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4" xfId="0" applyBorder="1">
      <alignment vertical="center"/>
    </xf>
    <xf numFmtId="0" fontId="6"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19" applyNumberFormat="1" applyFont="1" applyFill="1" applyBorder="1" applyAlignment="1">
      <alignment horizontal="center" vertical="center" wrapText="1"/>
    </xf>
    <xf numFmtId="0" fontId="7" fillId="0" borderId="1" xfId="0" applyFont="1" applyBorder="1" applyAlignment="1">
      <alignment horizontal="center" vertical="center"/>
    </xf>
    <xf numFmtId="49" fontId="12" fillId="0" borderId="1" xfId="19"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lignment vertical="center"/>
    </xf>
    <xf numFmtId="0" fontId="6" fillId="0" borderId="1" xfId="0" applyFont="1" applyBorder="1">
      <alignment vertical="center"/>
    </xf>
    <xf numFmtId="0" fontId="0" fillId="0" borderId="0" xfId="0" applyFont="1">
      <alignment vertical="center"/>
    </xf>
    <xf numFmtId="0" fontId="10"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8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1"/>
  <sheetViews>
    <sheetView tabSelected="1" workbookViewId="0">
      <pane xSplit="2" ySplit="3" topLeftCell="C23" activePane="bottomRight" state="frozen"/>
      <selection/>
      <selection pane="topRight"/>
      <selection pane="bottomLeft"/>
      <selection pane="bottomRight" activeCell="E37" sqref="E37"/>
    </sheetView>
  </sheetViews>
  <sheetFormatPr defaultColWidth="9" defaultRowHeight="13.5"/>
  <cols>
    <col min="1" max="1" width="5" customWidth="1"/>
    <col min="2" max="2" width="10.8916666666667" customWidth="1"/>
    <col min="4" max="4" width="14.4416666666667" customWidth="1"/>
    <col min="5" max="6" width="11" style="15" customWidth="1"/>
    <col min="7" max="7" width="11.8916666666667" customWidth="1"/>
    <col min="8" max="8" width="11.5" customWidth="1"/>
    <col min="10" max="10" width="10.225" customWidth="1"/>
    <col min="12" max="12" width="9.10833333333333" customWidth="1"/>
    <col min="14" max="14" width="37.3333333333333" customWidth="1"/>
    <col min="15" max="15" width="9.10833333333333" customWidth="1"/>
    <col min="16" max="16" width="11.775" customWidth="1"/>
    <col min="17" max="17" width="7.44166666666667" customWidth="1"/>
    <col min="18" max="18" width="9.89166666666667" customWidth="1"/>
  </cols>
  <sheetData>
    <row r="1" ht="22.5" spans="2:18">
      <c r="B1" s="16" t="s">
        <v>0</v>
      </c>
      <c r="C1" s="16"/>
      <c r="D1" s="16"/>
      <c r="E1" s="16"/>
      <c r="F1" s="16"/>
      <c r="G1" s="16"/>
      <c r="H1" s="16"/>
      <c r="I1" s="16"/>
      <c r="J1" s="16"/>
      <c r="K1" s="16"/>
      <c r="L1" s="16"/>
      <c r="M1" s="16"/>
      <c r="N1" s="16"/>
      <c r="O1" s="16"/>
      <c r="P1" s="16"/>
      <c r="Q1" s="16"/>
      <c r="R1" s="16"/>
    </row>
    <row r="2" spans="1:18">
      <c r="A2" s="17" t="s">
        <v>1</v>
      </c>
      <c r="B2" s="18" t="s">
        <v>2</v>
      </c>
      <c r="C2" s="19" t="s">
        <v>3</v>
      </c>
      <c r="D2" s="19" t="s">
        <v>4</v>
      </c>
      <c r="E2" s="20" t="s">
        <v>5</v>
      </c>
      <c r="F2" s="20" t="s">
        <v>6</v>
      </c>
      <c r="G2" s="19" t="s">
        <v>7</v>
      </c>
      <c r="H2" s="21" t="s">
        <v>8</v>
      </c>
      <c r="I2" s="21"/>
      <c r="J2" s="21"/>
      <c r="K2" s="21"/>
      <c r="L2" s="21"/>
      <c r="M2" s="21" t="s">
        <v>9</v>
      </c>
      <c r="N2" s="21"/>
      <c r="O2" s="21"/>
      <c r="P2" s="19" t="s">
        <v>10</v>
      </c>
      <c r="Q2" s="19" t="s">
        <v>11</v>
      </c>
      <c r="R2" s="35" t="s">
        <v>12</v>
      </c>
    </row>
    <row r="3" ht="22.5" spans="1:18">
      <c r="A3" s="22"/>
      <c r="B3" s="18"/>
      <c r="C3" s="19"/>
      <c r="D3" s="19"/>
      <c r="E3" s="20"/>
      <c r="F3" s="20"/>
      <c r="G3" s="19"/>
      <c r="H3" s="19" t="s">
        <v>13</v>
      </c>
      <c r="I3" s="19" t="s">
        <v>14</v>
      </c>
      <c r="J3" s="19" t="s">
        <v>15</v>
      </c>
      <c r="K3" s="19" t="s">
        <v>16</v>
      </c>
      <c r="L3" s="19" t="s">
        <v>17</v>
      </c>
      <c r="M3" s="21" t="s">
        <v>18</v>
      </c>
      <c r="N3" s="21" t="s">
        <v>19</v>
      </c>
      <c r="O3" s="21" t="s">
        <v>20</v>
      </c>
      <c r="P3" s="19"/>
      <c r="Q3" s="19"/>
      <c r="R3" s="35"/>
    </row>
    <row r="4" s="12" customFormat="1" ht="32" customHeight="1" spans="1:18">
      <c r="A4" s="23">
        <v>1</v>
      </c>
      <c r="B4" s="24" t="s">
        <v>21</v>
      </c>
      <c r="C4" s="1" t="s">
        <v>22</v>
      </c>
      <c r="D4" s="1" t="s">
        <v>23</v>
      </c>
      <c r="E4" s="25">
        <v>44208</v>
      </c>
      <c r="F4" s="25">
        <v>44208</v>
      </c>
      <c r="G4" s="1" t="s">
        <v>24</v>
      </c>
      <c r="H4" s="1" t="s">
        <v>25</v>
      </c>
      <c r="I4" s="1" t="s">
        <v>26</v>
      </c>
      <c r="J4" s="1" t="s">
        <v>27</v>
      </c>
      <c r="K4" s="1" t="s">
        <v>28</v>
      </c>
      <c r="L4" s="1">
        <v>33</v>
      </c>
      <c r="M4" s="1" t="s">
        <v>29</v>
      </c>
      <c r="N4" s="1" t="s">
        <v>30</v>
      </c>
      <c r="O4" s="1" t="s">
        <v>31</v>
      </c>
      <c r="P4" s="25">
        <v>44208</v>
      </c>
      <c r="Q4" s="1" t="s">
        <v>32</v>
      </c>
      <c r="R4" s="36" t="s">
        <v>33</v>
      </c>
    </row>
    <row r="5" s="12" customFormat="1" ht="29" customHeight="1" spans="1:18">
      <c r="A5" s="23">
        <v>2</v>
      </c>
      <c r="B5" s="26" t="s">
        <v>34</v>
      </c>
      <c r="C5" s="1" t="s">
        <v>35</v>
      </c>
      <c r="D5" s="1" t="s">
        <v>36</v>
      </c>
      <c r="E5" s="25">
        <v>44210</v>
      </c>
      <c r="F5" s="25">
        <v>44210</v>
      </c>
      <c r="G5" s="1" t="s">
        <v>37</v>
      </c>
      <c r="H5" s="1" t="s">
        <v>38</v>
      </c>
      <c r="I5" s="1" t="s">
        <v>26</v>
      </c>
      <c r="J5" s="1" t="s">
        <v>39</v>
      </c>
      <c r="K5" s="1" t="s">
        <v>28</v>
      </c>
      <c r="L5" s="1">
        <v>7</v>
      </c>
      <c r="M5" s="1" t="s">
        <v>29</v>
      </c>
      <c r="N5" s="1" t="s">
        <v>40</v>
      </c>
      <c r="O5" s="1" t="s">
        <v>31</v>
      </c>
      <c r="P5" s="25">
        <v>44210</v>
      </c>
      <c r="Q5" s="1" t="s">
        <v>32</v>
      </c>
      <c r="R5" s="36" t="s">
        <v>41</v>
      </c>
    </row>
    <row r="6" s="12" customFormat="1" ht="33" customHeight="1" spans="1:18">
      <c r="A6" s="23">
        <v>3</v>
      </c>
      <c r="B6" s="26" t="s">
        <v>42</v>
      </c>
      <c r="C6" s="1" t="s">
        <v>43</v>
      </c>
      <c r="D6" s="1" t="s">
        <v>44</v>
      </c>
      <c r="E6" s="25">
        <v>44213</v>
      </c>
      <c r="F6" s="25">
        <v>44213</v>
      </c>
      <c r="G6" s="1" t="s">
        <v>45</v>
      </c>
      <c r="H6" s="1" t="s">
        <v>46</v>
      </c>
      <c r="I6" s="1" t="s">
        <v>26</v>
      </c>
      <c r="J6" s="1" t="s">
        <v>47</v>
      </c>
      <c r="K6" s="1" t="s">
        <v>28</v>
      </c>
      <c r="L6" s="1">
        <v>65</v>
      </c>
      <c r="M6" s="1" t="s">
        <v>29</v>
      </c>
      <c r="N6" s="1" t="s">
        <v>48</v>
      </c>
      <c r="O6" s="1" t="s">
        <v>31</v>
      </c>
      <c r="P6" s="25">
        <v>44214</v>
      </c>
      <c r="Q6" s="1" t="s">
        <v>32</v>
      </c>
      <c r="R6" s="36" t="s">
        <v>49</v>
      </c>
    </row>
    <row r="7" s="12" customFormat="1" ht="34" customHeight="1" spans="1:18">
      <c r="A7" s="23">
        <v>4</v>
      </c>
      <c r="B7" s="26" t="s">
        <v>50</v>
      </c>
      <c r="C7" s="1" t="s">
        <v>51</v>
      </c>
      <c r="D7" s="1" t="s">
        <v>52</v>
      </c>
      <c r="E7" s="25">
        <v>44214</v>
      </c>
      <c r="F7" s="25">
        <v>44214</v>
      </c>
      <c r="G7" s="1" t="s">
        <v>53</v>
      </c>
      <c r="H7" s="1" t="s">
        <v>54</v>
      </c>
      <c r="I7" s="1" t="s">
        <v>26</v>
      </c>
      <c r="J7" s="1" t="s">
        <v>55</v>
      </c>
      <c r="K7" s="1" t="s">
        <v>56</v>
      </c>
      <c r="L7" s="1">
        <v>40</v>
      </c>
      <c r="M7" s="1" t="s">
        <v>29</v>
      </c>
      <c r="N7" s="1" t="s">
        <v>57</v>
      </c>
      <c r="O7" s="1" t="s">
        <v>31</v>
      </c>
      <c r="P7" s="25">
        <v>44214</v>
      </c>
      <c r="Q7" s="1" t="s">
        <v>32</v>
      </c>
      <c r="R7" s="36" t="s">
        <v>58</v>
      </c>
    </row>
    <row r="8" s="12" customFormat="1" ht="21" spans="1:18">
      <c r="A8" s="23">
        <v>5</v>
      </c>
      <c r="B8" s="26" t="s">
        <v>59</v>
      </c>
      <c r="C8" s="1" t="s">
        <v>60</v>
      </c>
      <c r="D8" s="1" t="s">
        <v>61</v>
      </c>
      <c r="E8" s="25">
        <v>44221</v>
      </c>
      <c r="F8" s="25">
        <v>44221</v>
      </c>
      <c r="G8" s="1" t="s">
        <v>62</v>
      </c>
      <c r="H8" s="1" t="s">
        <v>63</v>
      </c>
      <c r="I8" s="1" t="s">
        <v>26</v>
      </c>
      <c r="J8" s="1" t="s">
        <v>64</v>
      </c>
      <c r="K8" s="1" t="s">
        <v>28</v>
      </c>
      <c r="L8" s="1">
        <v>43</v>
      </c>
      <c r="M8" s="1" t="s">
        <v>29</v>
      </c>
      <c r="N8" s="1" t="s">
        <v>40</v>
      </c>
      <c r="O8" s="1" t="s">
        <v>31</v>
      </c>
      <c r="P8" s="25">
        <v>44221</v>
      </c>
      <c r="Q8" s="1" t="s">
        <v>32</v>
      </c>
      <c r="R8" s="36" t="s">
        <v>65</v>
      </c>
    </row>
    <row r="9" s="12" customFormat="1" ht="30" customHeight="1" spans="1:18">
      <c r="A9" s="23">
        <v>6</v>
      </c>
      <c r="B9" s="26" t="s">
        <v>66</v>
      </c>
      <c r="C9" s="1" t="s">
        <v>67</v>
      </c>
      <c r="D9" s="1" t="s">
        <v>68</v>
      </c>
      <c r="E9" s="25">
        <v>44251</v>
      </c>
      <c r="F9" s="25">
        <v>44251</v>
      </c>
      <c r="G9" s="1" t="s">
        <v>69</v>
      </c>
      <c r="H9" s="1" t="s">
        <v>70</v>
      </c>
      <c r="I9" s="1" t="s">
        <v>71</v>
      </c>
      <c r="J9" s="1" t="s">
        <v>72</v>
      </c>
      <c r="K9" s="1" t="s">
        <v>56</v>
      </c>
      <c r="L9" s="1">
        <v>45</v>
      </c>
      <c r="M9" s="1" t="s">
        <v>29</v>
      </c>
      <c r="N9" s="1" t="s">
        <v>73</v>
      </c>
      <c r="O9" s="1" t="s">
        <v>31</v>
      </c>
      <c r="P9" s="25">
        <v>44252</v>
      </c>
      <c r="Q9" s="1" t="s">
        <v>32</v>
      </c>
      <c r="R9" s="36" t="s">
        <v>74</v>
      </c>
    </row>
    <row r="10" s="12" customFormat="1" ht="27" customHeight="1" spans="1:18">
      <c r="A10" s="23">
        <v>7</v>
      </c>
      <c r="B10" s="26" t="s">
        <v>75</v>
      </c>
      <c r="C10" s="1" t="s">
        <v>67</v>
      </c>
      <c r="D10" s="1" t="s">
        <v>68</v>
      </c>
      <c r="E10" s="25">
        <v>44251</v>
      </c>
      <c r="F10" s="25">
        <v>44251</v>
      </c>
      <c r="G10" s="1" t="s">
        <v>69</v>
      </c>
      <c r="H10" s="1" t="s">
        <v>70</v>
      </c>
      <c r="I10" s="1" t="s">
        <v>71</v>
      </c>
      <c r="J10" s="1" t="s">
        <v>72</v>
      </c>
      <c r="K10" s="1" t="s">
        <v>56</v>
      </c>
      <c r="L10" s="1">
        <v>45</v>
      </c>
      <c r="M10" s="1" t="s">
        <v>29</v>
      </c>
      <c r="N10" s="1" t="s">
        <v>73</v>
      </c>
      <c r="O10" s="1" t="s">
        <v>31</v>
      </c>
      <c r="P10" s="25">
        <v>44252</v>
      </c>
      <c r="Q10" s="1" t="s">
        <v>32</v>
      </c>
      <c r="R10" s="36" t="s">
        <v>74</v>
      </c>
    </row>
    <row r="11" s="13" customFormat="1" ht="34" customHeight="1" spans="1:18">
      <c r="A11" s="27">
        <v>8</v>
      </c>
      <c r="B11" s="28" t="s">
        <v>76</v>
      </c>
      <c r="C11" s="29" t="s">
        <v>67</v>
      </c>
      <c r="D11" s="29" t="s">
        <v>68</v>
      </c>
      <c r="E11" s="30">
        <v>44252</v>
      </c>
      <c r="F11" s="30">
        <v>44252</v>
      </c>
      <c r="G11" s="29" t="s">
        <v>69</v>
      </c>
      <c r="H11" s="29" t="s">
        <v>70</v>
      </c>
      <c r="I11" s="29" t="s">
        <v>71</v>
      </c>
      <c r="J11" s="29" t="s">
        <v>72</v>
      </c>
      <c r="K11" s="29" t="s">
        <v>56</v>
      </c>
      <c r="L11" s="29">
        <v>45</v>
      </c>
      <c r="M11" s="29" t="s">
        <v>29</v>
      </c>
      <c r="N11" s="29" t="s">
        <v>73</v>
      </c>
      <c r="O11" s="29" t="s">
        <v>31</v>
      </c>
      <c r="P11" s="30">
        <v>44253</v>
      </c>
      <c r="Q11" s="29" t="s">
        <v>32</v>
      </c>
      <c r="R11" s="37" t="s">
        <v>74</v>
      </c>
    </row>
    <row r="12" s="13" customFormat="1" ht="33" customHeight="1" spans="1:18">
      <c r="A12" s="27">
        <v>9</v>
      </c>
      <c r="B12" s="28" t="s">
        <v>77</v>
      </c>
      <c r="C12" s="29" t="s">
        <v>67</v>
      </c>
      <c r="D12" s="29" t="s">
        <v>68</v>
      </c>
      <c r="E12" s="30">
        <v>44253</v>
      </c>
      <c r="F12" s="30">
        <v>44253</v>
      </c>
      <c r="G12" s="29" t="s">
        <v>69</v>
      </c>
      <c r="H12" s="29" t="s">
        <v>70</v>
      </c>
      <c r="I12" s="29" t="s">
        <v>71</v>
      </c>
      <c r="J12" s="29" t="s">
        <v>72</v>
      </c>
      <c r="K12" s="29" t="s">
        <v>56</v>
      </c>
      <c r="L12" s="29">
        <v>45</v>
      </c>
      <c r="M12" s="29" t="s">
        <v>29</v>
      </c>
      <c r="N12" s="29" t="s">
        <v>73</v>
      </c>
      <c r="O12" s="29" t="s">
        <v>31</v>
      </c>
      <c r="P12" s="30">
        <v>44256</v>
      </c>
      <c r="Q12" s="29" t="s">
        <v>32</v>
      </c>
      <c r="R12" s="37" t="s">
        <v>74</v>
      </c>
    </row>
    <row r="13" s="13" customFormat="1" ht="33" customHeight="1" spans="1:18">
      <c r="A13" s="27">
        <v>10</v>
      </c>
      <c r="B13" s="28" t="s">
        <v>78</v>
      </c>
      <c r="C13" s="29" t="s">
        <v>67</v>
      </c>
      <c r="D13" s="29" t="s">
        <v>68</v>
      </c>
      <c r="E13" s="30">
        <v>44253</v>
      </c>
      <c r="F13" s="30">
        <v>44253</v>
      </c>
      <c r="G13" s="29" t="s">
        <v>69</v>
      </c>
      <c r="H13" s="29" t="s">
        <v>70</v>
      </c>
      <c r="I13" s="29" t="s">
        <v>71</v>
      </c>
      <c r="J13" s="29" t="s">
        <v>72</v>
      </c>
      <c r="K13" s="29" t="s">
        <v>56</v>
      </c>
      <c r="L13" s="29">
        <v>45</v>
      </c>
      <c r="M13" s="29" t="s">
        <v>29</v>
      </c>
      <c r="N13" s="29" t="s">
        <v>73</v>
      </c>
      <c r="O13" s="29" t="s">
        <v>31</v>
      </c>
      <c r="P13" s="30">
        <v>44256</v>
      </c>
      <c r="Q13" s="29" t="s">
        <v>32</v>
      </c>
      <c r="R13" s="37" t="s">
        <v>74</v>
      </c>
    </row>
    <row r="14" s="13" customFormat="1" ht="33" customHeight="1" spans="1:18">
      <c r="A14" s="27">
        <v>11</v>
      </c>
      <c r="B14" s="28" t="s">
        <v>79</v>
      </c>
      <c r="C14" s="29" t="s">
        <v>80</v>
      </c>
      <c r="D14" s="29" t="s">
        <v>81</v>
      </c>
      <c r="E14" s="30">
        <v>44253</v>
      </c>
      <c r="F14" s="30">
        <v>44253</v>
      </c>
      <c r="G14" s="29" t="s">
        <v>82</v>
      </c>
      <c r="H14" s="29" t="s">
        <v>54</v>
      </c>
      <c r="I14" s="29" t="s">
        <v>83</v>
      </c>
      <c r="J14" s="29" t="s">
        <v>84</v>
      </c>
      <c r="K14" s="29" t="s">
        <v>85</v>
      </c>
      <c r="L14" s="29">
        <v>20</v>
      </c>
      <c r="M14" s="29" t="s">
        <v>29</v>
      </c>
      <c r="N14" s="29" t="s">
        <v>73</v>
      </c>
      <c r="O14" s="29" t="s">
        <v>31</v>
      </c>
      <c r="P14" s="30">
        <v>44256</v>
      </c>
      <c r="Q14" s="29" t="s">
        <v>32</v>
      </c>
      <c r="R14" s="37" t="s">
        <v>86</v>
      </c>
    </row>
    <row r="15" s="12" customFormat="1" ht="27" customHeight="1" spans="1:18">
      <c r="A15" s="31">
        <v>12</v>
      </c>
      <c r="B15" s="26" t="s">
        <v>87</v>
      </c>
      <c r="C15" s="1" t="s">
        <v>88</v>
      </c>
      <c r="D15" s="1" t="s">
        <v>89</v>
      </c>
      <c r="E15" s="25">
        <v>44258</v>
      </c>
      <c r="F15" s="25">
        <v>44258</v>
      </c>
      <c r="G15" s="1" t="s">
        <v>90</v>
      </c>
      <c r="H15" s="1" t="s">
        <v>91</v>
      </c>
      <c r="I15" s="1" t="s">
        <v>92</v>
      </c>
      <c r="J15" s="1" t="s">
        <v>93</v>
      </c>
      <c r="K15" s="1" t="s">
        <v>28</v>
      </c>
      <c r="L15" s="1">
        <v>50000</v>
      </c>
      <c r="M15" s="1" t="s">
        <v>29</v>
      </c>
      <c r="N15" s="1" t="s">
        <v>94</v>
      </c>
      <c r="O15" s="1" t="s">
        <v>31</v>
      </c>
      <c r="P15" s="25">
        <v>44258</v>
      </c>
      <c r="Q15" s="1" t="s">
        <v>32</v>
      </c>
      <c r="R15" s="37" t="s">
        <v>95</v>
      </c>
    </row>
    <row r="16" s="12" customFormat="1" ht="26" customHeight="1" spans="1:18">
      <c r="A16" s="31">
        <v>13</v>
      </c>
      <c r="B16" s="26" t="s">
        <v>96</v>
      </c>
      <c r="C16" s="1" t="s">
        <v>88</v>
      </c>
      <c r="D16" s="1" t="s">
        <v>89</v>
      </c>
      <c r="E16" s="25">
        <v>44258</v>
      </c>
      <c r="F16" s="25">
        <v>44258</v>
      </c>
      <c r="G16" s="1" t="s">
        <v>90</v>
      </c>
      <c r="H16" s="1" t="s">
        <v>97</v>
      </c>
      <c r="I16" s="1" t="s">
        <v>92</v>
      </c>
      <c r="J16" s="1" t="s">
        <v>98</v>
      </c>
      <c r="K16" s="1" t="s">
        <v>28</v>
      </c>
      <c r="L16" s="1">
        <v>25000</v>
      </c>
      <c r="M16" s="1" t="s">
        <v>29</v>
      </c>
      <c r="N16" s="1" t="s">
        <v>40</v>
      </c>
      <c r="O16" s="1" t="s">
        <v>31</v>
      </c>
      <c r="P16" s="25">
        <v>44258</v>
      </c>
      <c r="Q16" s="1" t="s">
        <v>32</v>
      </c>
      <c r="R16" s="37" t="s">
        <v>95</v>
      </c>
    </row>
    <row r="17" s="12" customFormat="1" ht="27" customHeight="1" spans="1:18">
      <c r="A17" s="31">
        <v>14</v>
      </c>
      <c r="B17" s="26" t="s">
        <v>99</v>
      </c>
      <c r="C17" s="1" t="s">
        <v>88</v>
      </c>
      <c r="D17" s="1" t="s">
        <v>89</v>
      </c>
      <c r="E17" s="25">
        <v>44258</v>
      </c>
      <c r="F17" s="25">
        <v>44258</v>
      </c>
      <c r="G17" s="1" t="s">
        <v>90</v>
      </c>
      <c r="H17" s="1" t="s">
        <v>97</v>
      </c>
      <c r="I17" s="1" t="s">
        <v>92</v>
      </c>
      <c r="J17" s="1" t="s">
        <v>93</v>
      </c>
      <c r="K17" s="1" t="s">
        <v>28</v>
      </c>
      <c r="L17" s="1">
        <v>25000</v>
      </c>
      <c r="M17" s="1" t="s">
        <v>29</v>
      </c>
      <c r="N17" s="1" t="s">
        <v>40</v>
      </c>
      <c r="O17" s="1" t="s">
        <v>31</v>
      </c>
      <c r="P17" s="25">
        <v>44258</v>
      </c>
      <c r="Q17" s="1" t="s">
        <v>32</v>
      </c>
      <c r="R17" s="38" t="s">
        <v>95</v>
      </c>
    </row>
    <row r="18" s="14" customFormat="1" ht="26" customHeight="1" spans="1:18">
      <c r="A18" s="32">
        <v>15</v>
      </c>
      <c r="B18" s="26" t="s">
        <v>100</v>
      </c>
      <c r="C18" s="1" t="s">
        <v>67</v>
      </c>
      <c r="D18" s="1" t="s">
        <v>68</v>
      </c>
      <c r="E18" s="25">
        <v>44260</v>
      </c>
      <c r="F18" s="25">
        <v>44260</v>
      </c>
      <c r="G18" s="1" t="s">
        <v>69</v>
      </c>
      <c r="H18" s="1" t="s">
        <v>70</v>
      </c>
      <c r="I18" s="1" t="s">
        <v>71</v>
      </c>
      <c r="J18" s="1" t="s">
        <v>72</v>
      </c>
      <c r="K18" s="1" t="s">
        <v>56</v>
      </c>
      <c r="L18" s="1">
        <v>45</v>
      </c>
      <c r="M18" s="1" t="s">
        <v>29</v>
      </c>
      <c r="N18" s="1" t="s">
        <v>73</v>
      </c>
      <c r="O18" s="1" t="s">
        <v>31</v>
      </c>
      <c r="P18" s="25">
        <v>44260</v>
      </c>
      <c r="Q18" s="1" t="s">
        <v>32</v>
      </c>
      <c r="R18" s="36" t="s">
        <v>74</v>
      </c>
    </row>
    <row r="19" s="14" customFormat="1" ht="27" customHeight="1" spans="1:18">
      <c r="A19" s="32">
        <v>16</v>
      </c>
      <c r="B19" s="26" t="s">
        <v>101</v>
      </c>
      <c r="C19" s="1" t="s">
        <v>102</v>
      </c>
      <c r="D19" s="1" t="s">
        <v>103</v>
      </c>
      <c r="E19" s="25">
        <v>44264</v>
      </c>
      <c r="F19" s="25">
        <v>44264</v>
      </c>
      <c r="G19" s="1" t="s">
        <v>104</v>
      </c>
      <c r="H19" s="1" t="s">
        <v>105</v>
      </c>
      <c r="I19" s="1" t="s">
        <v>83</v>
      </c>
      <c r="J19" s="1" t="s">
        <v>106</v>
      </c>
      <c r="K19" s="1" t="s">
        <v>85</v>
      </c>
      <c r="L19" s="1">
        <v>13</v>
      </c>
      <c r="M19" s="1" t="s">
        <v>29</v>
      </c>
      <c r="N19" s="1" t="s">
        <v>30</v>
      </c>
      <c r="O19" s="1" t="s">
        <v>31</v>
      </c>
      <c r="P19" s="25">
        <v>44264</v>
      </c>
      <c r="Q19" s="1" t="s">
        <v>32</v>
      </c>
      <c r="R19" s="36" t="s">
        <v>107</v>
      </c>
    </row>
    <row r="20" s="12" customFormat="1" ht="23" customHeight="1" spans="1:18">
      <c r="A20" s="33">
        <v>17</v>
      </c>
      <c r="B20" s="26" t="s">
        <v>108</v>
      </c>
      <c r="C20" s="1" t="s">
        <v>109</v>
      </c>
      <c r="D20" s="1" t="s">
        <v>110</v>
      </c>
      <c r="E20" s="25">
        <v>44278</v>
      </c>
      <c r="F20" s="25">
        <v>44276</v>
      </c>
      <c r="G20" s="1" t="s">
        <v>111</v>
      </c>
      <c r="H20" s="1" t="s">
        <v>70</v>
      </c>
      <c r="I20" s="1" t="s">
        <v>71</v>
      </c>
      <c r="J20" s="1" t="s">
        <v>112</v>
      </c>
      <c r="K20" s="1" t="s">
        <v>56</v>
      </c>
      <c r="L20" s="1">
        <v>45</v>
      </c>
      <c r="M20" s="1" t="s">
        <v>29</v>
      </c>
      <c r="N20" s="1" t="s">
        <v>73</v>
      </c>
      <c r="O20" s="1" t="s">
        <v>31</v>
      </c>
      <c r="P20" s="25">
        <v>44276</v>
      </c>
      <c r="Q20" s="1" t="s">
        <v>32</v>
      </c>
      <c r="R20" s="36" t="s">
        <v>113</v>
      </c>
    </row>
    <row r="21" s="12" customFormat="1" ht="27" customHeight="1" spans="1:18">
      <c r="A21" s="33">
        <v>18</v>
      </c>
      <c r="B21" s="26" t="s">
        <v>114</v>
      </c>
      <c r="C21" s="1" t="s">
        <v>109</v>
      </c>
      <c r="D21" s="1" t="s">
        <v>110</v>
      </c>
      <c r="E21" s="25">
        <v>44280</v>
      </c>
      <c r="F21" s="25">
        <v>44280</v>
      </c>
      <c r="G21" s="1" t="s">
        <v>111</v>
      </c>
      <c r="H21" s="1" t="s">
        <v>70</v>
      </c>
      <c r="I21" s="1" t="s">
        <v>71</v>
      </c>
      <c r="J21" s="1" t="s">
        <v>112</v>
      </c>
      <c r="K21" s="1" t="s">
        <v>56</v>
      </c>
      <c r="L21" s="1">
        <v>45</v>
      </c>
      <c r="M21" s="1" t="s">
        <v>29</v>
      </c>
      <c r="N21" s="1" t="s">
        <v>73</v>
      </c>
      <c r="O21" s="1" t="s">
        <v>31</v>
      </c>
      <c r="P21" s="25">
        <v>44280</v>
      </c>
      <c r="Q21" s="1" t="s">
        <v>32</v>
      </c>
      <c r="R21" s="36" t="s">
        <v>113</v>
      </c>
    </row>
    <row r="22" s="12" customFormat="1" ht="21" customHeight="1" spans="1:18">
      <c r="A22" s="33">
        <v>19</v>
      </c>
      <c r="B22" s="26" t="s">
        <v>115</v>
      </c>
      <c r="C22" s="1" t="s">
        <v>116</v>
      </c>
      <c r="D22" s="1" t="s">
        <v>117</v>
      </c>
      <c r="E22" s="25">
        <v>44280</v>
      </c>
      <c r="F22" s="25">
        <v>44280</v>
      </c>
      <c r="G22" s="1" t="s">
        <v>118</v>
      </c>
      <c r="H22" s="1" t="s">
        <v>119</v>
      </c>
      <c r="I22" s="1" t="s">
        <v>71</v>
      </c>
      <c r="J22" s="1"/>
      <c r="K22" s="1" t="s">
        <v>56</v>
      </c>
      <c r="L22" s="1">
        <v>23</v>
      </c>
      <c r="M22" s="1" t="s">
        <v>29</v>
      </c>
      <c r="N22" s="1" t="s">
        <v>73</v>
      </c>
      <c r="O22" s="1" t="s">
        <v>31</v>
      </c>
      <c r="P22" s="25">
        <v>44280</v>
      </c>
      <c r="Q22" s="1" t="s">
        <v>32</v>
      </c>
      <c r="R22" s="36" t="s">
        <v>120</v>
      </c>
    </row>
    <row r="23" s="12" customFormat="1" ht="25" customHeight="1" spans="1:18">
      <c r="A23" s="33">
        <v>20</v>
      </c>
      <c r="B23" s="26" t="s">
        <v>121</v>
      </c>
      <c r="C23" s="1" t="s">
        <v>109</v>
      </c>
      <c r="D23" s="1" t="s">
        <v>110</v>
      </c>
      <c r="E23" s="25">
        <v>44284</v>
      </c>
      <c r="F23" s="25">
        <v>44284</v>
      </c>
      <c r="G23" s="1" t="s">
        <v>122</v>
      </c>
      <c r="H23" s="1" t="s">
        <v>70</v>
      </c>
      <c r="J23" s="1" t="s">
        <v>112</v>
      </c>
      <c r="K23" s="1" t="s">
        <v>56</v>
      </c>
      <c r="L23" s="1">
        <v>45</v>
      </c>
      <c r="M23" s="1" t="s">
        <v>29</v>
      </c>
      <c r="N23" s="1" t="s">
        <v>73</v>
      </c>
      <c r="O23" s="12" t="s">
        <v>31</v>
      </c>
      <c r="P23" s="25">
        <v>44284</v>
      </c>
      <c r="Q23" s="1" t="s">
        <v>32</v>
      </c>
      <c r="R23" s="36" t="s">
        <v>123</v>
      </c>
    </row>
    <row r="24" s="12" customFormat="1" ht="26" customHeight="1" spans="1:18">
      <c r="A24" s="33">
        <v>21</v>
      </c>
      <c r="B24" s="26" t="s">
        <v>124</v>
      </c>
      <c r="C24" s="1" t="s">
        <v>109</v>
      </c>
      <c r="D24" s="1" t="s">
        <v>110</v>
      </c>
      <c r="E24" s="25">
        <v>44284</v>
      </c>
      <c r="F24" s="25" t="s">
        <v>125</v>
      </c>
      <c r="G24" s="1" t="s">
        <v>122</v>
      </c>
      <c r="H24" s="1" t="s">
        <v>70</v>
      </c>
      <c r="I24" s="1" t="s">
        <v>126</v>
      </c>
      <c r="J24" s="1" t="s">
        <v>112</v>
      </c>
      <c r="K24" s="1" t="s">
        <v>56</v>
      </c>
      <c r="L24" s="1">
        <v>45</v>
      </c>
      <c r="M24" s="1" t="s">
        <v>29</v>
      </c>
      <c r="N24" s="1" t="s">
        <v>73</v>
      </c>
      <c r="O24" s="1" t="s">
        <v>31</v>
      </c>
      <c r="P24" s="25">
        <v>44284</v>
      </c>
      <c r="Q24" s="1" t="s">
        <v>32</v>
      </c>
      <c r="R24" s="36" t="s">
        <v>127</v>
      </c>
    </row>
    <row r="25" s="12" customFormat="1" ht="22" customHeight="1" spans="1:18">
      <c r="A25" s="33">
        <v>22</v>
      </c>
      <c r="B25" s="26" t="s">
        <v>128</v>
      </c>
      <c r="C25" s="1" t="s">
        <v>109</v>
      </c>
      <c r="D25" s="1" t="s">
        <v>110</v>
      </c>
      <c r="E25" s="25">
        <v>44284</v>
      </c>
      <c r="F25" s="25" t="s">
        <v>125</v>
      </c>
      <c r="G25" s="1" t="s">
        <v>122</v>
      </c>
      <c r="H25" s="1" t="s">
        <v>70</v>
      </c>
      <c r="I25" s="1" t="s">
        <v>126</v>
      </c>
      <c r="J25" s="1" t="s">
        <v>112</v>
      </c>
      <c r="K25" s="1" t="s">
        <v>56</v>
      </c>
      <c r="L25" s="1">
        <v>45</v>
      </c>
      <c r="M25" s="1"/>
      <c r="N25" s="1" t="s">
        <v>73</v>
      </c>
      <c r="O25" s="1" t="s">
        <v>31</v>
      </c>
      <c r="P25" s="25">
        <v>44284</v>
      </c>
      <c r="Q25" s="1" t="s">
        <v>32</v>
      </c>
      <c r="R25" s="36" t="s">
        <v>127</v>
      </c>
    </row>
    <row r="26" s="12" customFormat="1" ht="24" customHeight="1" spans="1:18">
      <c r="A26" s="33">
        <v>23</v>
      </c>
      <c r="B26" s="26" t="s">
        <v>129</v>
      </c>
      <c r="C26" s="1" t="s">
        <v>116</v>
      </c>
      <c r="D26" s="1" t="s">
        <v>117</v>
      </c>
      <c r="E26" s="25">
        <v>44286</v>
      </c>
      <c r="F26" s="25">
        <v>44286</v>
      </c>
      <c r="G26" s="1" t="s">
        <v>118</v>
      </c>
      <c r="H26" s="1" t="s">
        <v>119</v>
      </c>
      <c r="I26" s="1" t="s">
        <v>71</v>
      </c>
      <c r="J26" s="1"/>
      <c r="K26" s="1" t="s">
        <v>56</v>
      </c>
      <c r="L26" s="1">
        <v>23</v>
      </c>
      <c r="M26" s="1" t="s">
        <v>29</v>
      </c>
      <c r="N26" s="1" t="s">
        <v>73</v>
      </c>
      <c r="O26" s="1" t="s">
        <v>31</v>
      </c>
      <c r="P26" s="25">
        <v>44286</v>
      </c>
      <c r="Q26" s="1" t="s">
        <v>32</v>
      </c>
      <c r="R26" s="36" t="s">
        <v>120</v>
      </c>
    </row>
    <row r="27" s="12" customFormat="1" ht="24" customHeight="1" spans="1:18">
      <c r="A27" s="33">
        <v>24</v>
      </c>
      <c r="B27" s="26" t="s">
        <v>130</v>
      </c>
      <c r="C27" s="1" t="s">
        <v>131</v>
      </c>
      <c r="D27" s="1" t="s">
        <v>132</v>
      </c>
      <c r="E27" s="25">
        <v>44286</v>
      </c>
      <c r="F27" s="25" t="s">
        <v>133</v>
      </c>
      <c r="G27" s="1" t="s">
        <v>118</v>
      </c>
      <c r="H27" s="1" t="s">
        <v>134</v>
      </c>
      <c r="I27" s="1" t="s">
        <v>71</v>
      </c>
      <c r="J27" s="1" t="s">
        <v>135</v>
      </c>
      <c r="K27" s="1" t="s">
        <v>56</v>
      </c>
      <c r="L27" s="1">
        <v>22</v>
      </c>
      <c r="M27" s="1" t="s">
        <v>29</v>
      </c>
      <c r="N27" s="1" t="s">
        <v>73</v>
      </c>
      <c r="O27" s="1" t="s">
        <v>31</v>
      </c>
      <c r="P27" s="25">
        <v>44286</v>
      </c>
      <c r="Q27" s="1" t="s">
        <v>32</v>
      </c>
      <c r="R27" s="36" t="s">
        <v>120</v>
      </c>
    </row>
    <row r="28" s="12" customFormat="1" ht="24" customHeight="1" spans="1:18">
      <c r="A28" s="33">
        <v>25</v>
      </c>
      <c r="B28" s="26" t="s">
        <v>136</v>
      </c>
      <c r="C28" s="1" t="s">
        <v>131</v>
      </c>
      <c r="D28" s="1" t="s">
        <v>137</v>
      </c>
      <c r="E28" s="25">
        <v>44295</v>
      </c>
      <c r="F28" s="25">
        <v>44295</v>
      </c>
      <c r="G28" s="1" t="s">
        <v>118</v>
      </c>
      <c r="H28" s="1" t="s">
        <v>134</v>
      </c>
      <c r="I28" s="1" t="s">
        <v>71</v>
      </c>
      <c r="J28" s="1" t="s">
        <v>135</v>
      </c>
      <c r="K28" s="1" t="s">
        <v>56</v>
      </c>
      <c r="L28" s="1">
        <v>23</v>
      </c>
      <c r="M28" s="1" t="s">
        <v>29</v>
      </c>
      <c r="N28" s="1" t="s">
        <v>73</v>
      </c>
      <c r="O28" s="1" t="s">
        <v>31</v>
      </c>
      <c r="P28" s="25">
        <v>44295</v>
      </c>
      <c r="Q28" s="1" t="s">
        <v>32</v>
      </c>
      <c r="R28" s="36" t="s">
        <v>120</v>
      </c>
    </row>
    <row r="29" s="12" customFormat="1" ht="24" customHeight="1" spans="1:18">
      <c r="A29" s="33">
        <v>26</v>
      </c>
      <c r="B29" s="26" t="s">
        <v>138</v>
      </c>
      <c r="C29" s="1" t="s">
        <v>116</v>
      </c>
      <c r="D29" s="1" t="s">
        <v>117</v>
      </c>
      <c r="E29" s="25">
        <v>44295</v>
      </c>
      <c r="F29" s="25">
        <v>44295</v>
      </c>
      <c r="G29" s="1" t="s">
        <v>118</v>
      </c>
      <c r="H29" s="1" t="s">
        <v>119</v>
      </c>
      <c r="I29" s="1" t="s">
        <v>71</v>
      </c>
      <c r="J29" s="1" t="s">
        <v>139</v>
      </c>
      <c r="K29" s="1" t="s">
        <v>56</v>
      </c>
      <c r="L29" s="1">
        <v>22</v>
      </c>
      <c r="M29" s="1" t="s">
        <v>29</v>
      </c>
      <c r="N29" s="1" t="s">
        <v>73</v>
      </c>
      <c r="O29" s="1" t="s">
        <v>31</v>
      </c>
      <c r="P29" s="25">
        <v>44295</v>
      </c>
      <c r="Q29" s="1" t="s">
        <v>32</v>
      </c>
      <c r="R29" s="36" t="s">
        <v>120</v>
      </c>
    </row>
    <row r="30" s="12" customFormat="1" ht="21" customHeight="1" spans="1:18">
      <c r="A30" s="33">
        <v>27</v>
      </c>
      <c r="B30" s="26" t="s">
        <v>140</v>
      </c>
      <c r="C30" s="1" t="s">
        <v>141</v>
      </c>
      <c r="D30" s="1" t="s">
        <v>142</v>
      </c>
      <c r="E30" s="25">
        <v>44295</v>
      </c>
      <c r="F30" s="25">
        <v>44295</v>
      </c>
      <c r="G30" s="1" t="s">
        <v>143</v>
      </c>
      <c r="H30" s="1" t="s">
        <v>144</v>
      </c>
      <c r="I30" s="1" t="s">
        <v>92</v>
      </c>
      <c r="J30" s="1" t="s">
        <v>145</v>
      </c>
      <c r="K30" s="1" t="s">
        <v>28</v>
      </c>
      <c r="L30" s="1">
        <v>115100</v>
      </c>
      <c r="M30" s="1" t="s">
        <v>29</v>
      </c>
      <c r="N30" s="1" t="s">
        <v>146</v>
      </c>
      <c r="O30" s="1" t="s">
        <v>31</v>
      </c>
      <c r="P30" s="25">
        <v>44295</v>
      </c>
      <c r="Q30" s="1" t="s">
        <v>32</v>
      </c>
      <c r="R30" s="36" t="s">
        <v>147</v>
      </c>
    </row>
    <row r="31" s="12" customFormat="1" ht="28" customHeight="1" spans="1:18">
      <c r="A31" s="33">
        <v>28</v>
      </c>
      <c r="B31" s="26" t="s">
        <v>148</v>
      </c>
      <c r="C31" s="1" t="s">
        <v>149</v>
      </c>
      <c r="D31" s="1" t="s">
        <v>150</v>
      </c>
      <c r="E31" s="25">
        <v>44298</v>
      </c>
      <c r="F31" s="25">
        <v>44298</v>
      </c>
      <c r="G31" s="1" t="s">
        <v>151</v>
      </c>
      <c r="H31" s="1" t="s">
        <v>54</v>
      </c>
      <c r="I31" s="1" t="s">
        <v>71</v>
      </c>
      <c r="J31" s="1" t="s">
        <v>152</v>
      </c>
      <c r="K31" s="1" t="s">
        <v>56</v>
      </c>
      <c r="L31" s="1">
        <v>21</v>
      </c>
      <c r="M31" s="1" t="s">
        <v>29</v>
      </c>
      <c r="N31" s="1" t="s">
        <v>57</v>
      </c>
      <c r="O31" s="1" t="s">
        <v>31</v>
      </c>
      <c r="P31" s="25">
        <v>44298</v>
      </c>
      <c r="Q31" s="1" t="s">
        <v>32</v>
      </c>
      <c r="R31" s="36" t="s">
        <v>120</v>
      </c>
    </row>
    <row r="32" s="12" customFormat="1" ht="22" customHeight="1" spans="1:18">
      <c r="A32" s="33">
        <v>29</v>
      </c>
      <c r="B32" s="26" t="s">
        <v>153</v>
      </c>
      <c r="C32" s="1" t="s">
        <v>154</v>
      </c>
      <c r="D32" s="1" t="s">
        <v>155</v>
      </c>
      <c r="E32" s="25">
        <v>44298</v>
      </c>
      <c r="F32" s="25">
        <v>44298</v>
      </c>
      <c r="G32" s="1" t="s">
        <v>151</v>
      </c>
      <c r="H32" s="1" t="s">
        <v>119</v>
      </c>
      <c r="I32" s="1" t="s">
        <v>71</v>
      </c>
      <c r="J32" s="1" t="s">
        <v>156</v>
      </c>
      <c r="K32" s="1" t="s">
        <v>56</v>
      </c>
      <c r="L32" s="1">
        <v>21</v>
      </c>
      <c r="M32" s="1" t="s">
        <v>29</v>
      </c>
      <c r="N32" s="1" t="s">
        <v>73</v>
      </c>
      <c r="O32" s="1" t="s">
        <v>31</v>
      </c>
      <c r="P32" s="25">
        <v>44298</v>
      </c>
      <c r="Q32" s="1" t="s">
        <v>32</v>
      </c>
      <c r="R32" s="36" t="s">
        <v>120</v>
      </c>
    </row>
    <row r="33" s="12" customFormat="1" ht="27" customHeight="1" spans="1:18">
      <c r="A33" s="33">
        <v>30</v>
      </c>
      <c r="B33" s="26" t="s">
        <v>157</v>
      </c>
      <c r="C33" s="1" t="s">
        <v>109</v>
      </c>
      <c r="D33" s="1" t="s">
        <v>110</v>
      </c>
      <c r="E33" s="25">
        <v>44307</v>
      </c>
      <c r="F33" s="25">
        <v>44307</v>
      </c>
      <c r="G33" s="1" t="s">
        <v>158</v>
      </c>
      <c r="H33" s="1" t="s">
        <v>70</v>
      </c>
      <c r="I33" s="1" t="s">
        <v>126</v>
      </c>
      <c r="J33" s="1" t="s">
        <v>112</v>
      </c>
      <c r="K33" s="1" t="s">
        <v>56</v>
      </c>
      <c r="L33" s="1">
        <v>45</v>
      </c>
      <c r="M33" s="1" t="s">
        <v>29</v>
      </c>
      <c r="N33" s="1" t="s">
        <v>73</v>
      </c>
      <c r="O33" s="1" t="s">
        <v>31</v>
      </c>
      <c r="P33" s="25">
        <v>44307</v>
      </c>
      <c r="Q33" s="1" t="s">
        <v>32</v>
      </c>
      <c r="R33" s="36" t="s">
        <v>127</v>
      </c>
    </row>
    <row r="34" s="12" customFormat="1" ht="63" spans="1:18">
      <c r="A34" s="33">
        <v>31</v>
      </c>
      <c r="B34" s="26" t="s">
        <v>159</v>
      </c>
      <c r="C34" s="1" t="s">
        <v>109</v>
      </c>
      <c r="D34" s="1" t="s">
        <v>110</v>
      </c>
      <c r="E34" s="25">
        <v>44311</v>
      </c>
      <c r="F34" s="25">
        <v>44311</v>
      </c>
      <c r="G34" s="1" t="s">
        <v>158</v>
      </c>
      <c r="H34" s="1" t="s">
        <v>70</v>
      </c>
      <c r="I34" s="1" t="s">
        <v>126</v>
      </c>
      <c r="J34" s="1" t="s">
        <v>112</v>
      </c>
      <c r="K34" s="1" t="s">
        <v>56</v>
      </c>
      <c r="L34" s="1">
        <v>45</v>
      </c>
      <c r="M34" s="1" t="s">
        <v>29</v>
      </c>
      <c r="N34" s="1" t="s">
        <v>73</v>
      </c>
      <c r="O34" s="1" t="s">
        <v>31</v>
      </c>
      <c r="P34" s="25">
        <v>44311</v>
      </c>
      <c r="Q34" s="1" t="s">
        <v>32</v>
      </c>
      <c r="R34" s="36" t="s">
        <v>127</v>
      </c>
    </row>
    <row r="35" s="12" customFormat="1" ht="63" spans="1:18">
      <c r="A35" s="33">
        <v>32</v>
      </c>
      <c r="B35" s="26" t="s">
        <v>160</v>
      </c>
      <c r="C35" s="1" t="s">
        <v>109</v>
      </c>
      <c r="D35" s="1" t="s">
        <v>110</v>
      </c>
      <c r="E35" s="25">
        <v>44311</v>
      </c>
      <c r="F35" s="25">
        <v>44311</v>
      </c>
      <c r="G35" s="1" t="s">
        <v>158</v>
      </c>
      <c r="H35" s="1" t="s">
        <v>70</v>
      </c>
      <c r="I35" s="1" t="s">
        <v>126</v>
      </c>
      <c r="J35" s="1" t="s">
        <v>112</v>
      </c>
      <c r="K35" s="1" t="s">
        <v>56</v>
      </c>
      <c r="L35" s="1">
        <v>45</v>
      </c>
      <c r="M35" s="1" t="s">
        <v>29</v>
      </c>
      <c r="N35" s="1" t="s">
        <v>73</v>
      </c>
      <c r="O35" s="1" t="s">
        <v>31</v>
      </c>
      <c r="P35" s="25">
        <v>44311</v>
      </c>
      <c r="Q35" s="1" t="s">
        <v>32</v>
      </c>
      <c r="R35" s="36" t="s">
        <v>127</v>
      </c>
    </row>
    <row r="36" s="12" customFormat="1" ht="63" spans="1:18">
      <c r="A36" s="33">
        <v>33</v>
      </c>
      <c r="B36" s="26" t="s">
        <v>161</v>
      </c>
      <c r="C36" s="1" t="s">
        <v>109</v>
      </c>
      <c r="D36" s="1" t="s">
        <v>110</v>
      </c>
      <c r="E36" s="25">
        <v>44316</v>
      </c>
      <c r="F36" s="25">
        <v>44316</v>
      </c>
      <c r="G36" s="1" t="s">
        <v>158</v>
      </c>
      <c r="H36" s="1" t="s">
        <v>70</v>
      </c>
      <c r="I36" s="1" t="s">
        <v>126</v>
      </c>
      <c r="J36" s="1" t="s">
        <v>112</v>
      </c>
      <c r="K36" s="1" t="s">
        <v>56</v>
      </c>
      <c r="L36" s="1">
        <v>45</v>
      </c>
      <c r="M36" s="1" t="s">
        <v>29</v>
      </c>
      <c r="N36" s="1" t="s">
        <v>73</v>
      </c>
      <c r="O36" s="1" t="s">
        <v>31</v>
      </c>
      <c r="P36" s="25">
        <v>44316</v>
      </c>
      <c r="Q36" s="1" t="s">
        <v>32</v>
      </c>
      <c r="R36" s="36" t="s">
        <v>162</v>
      </c>
    </row>
    <row r="37" s="12" customFormat="1" ht="63" spans="1:18">
      <c r="A37" s="33">
        <v>34</v>
      </c>
      <c r="B37" s="26" t="s">
        <v>163</v>
      </c>
      <c r="C37" s="1" t="s">
        <v>109</v>
      </c>
      <c r="D37" s="1" t="s">
        <v>110</v>
      </c>
      <c r="E37" s="25">
        <v>44316</v>
      </c>
      <c r="F37" s="25">
        <v>44316</v>
      </c>
      <c r="G37" s="1" t="s">
        <v>158</v>
      </c>
      <c r="H37" s="1" t="s">
        <v>70</v>
      </c>
      <c r="I37" s="1" t="s">
        <v>126</v>
      </c>
      <c r="J37" s="1" t="s">
        <v>112</v>
      </c>
      <c r="K37" s="1" t="s">
        <v>56</v>
      </c>
      <c r="L37" s="1">
        <v>45</v>
      </c>
      <c r="M37" s="1" t="s">
        <v>29</v>
      </c>
      <c r="N37" s="1" t="s">
        <v>73</v>
      </c>
      <c r="O37" s="1" t="s">
        <v>31</v>
      </c>
      <c r="P37" s="25">
        <v>44316</v>
      </c>
      <c r="Q37" s="1" t="s">
        <v>32</v>
      </c>
      <c r="R37" s="36" t="s">
        <v>162</v>
      </c>
    </row>
    <row r="38" s="12" customFormat="1" ht="21" spans="1:18">
      <c r="A38" s="33">
        <v>35</v>
      </c>
      <c r="B38" s="26" t="s">
        <v>164</v>
      </c>
      <c r="C38" s="1" t="s">
        <v>165</v>
      </c>
      <c r="D38" s="1" t="s">
        <v>166</v>
      </c>
      <c r="E38" s="25">
        <v>44342</v>
      </c>
      <c r="F38" s="25">
        <v>44342</v>
      </c>
      <c r="G38" s="1" t="s">
        <v>167</v>
      </c>
      <c r="H38" s="1" t="s">
        <v>168</v>
      </c>
      <c r="I38" s="1" t="s">
        <v>26</v>
      </c>
      <c r="J38" s="1" t="s">
        <v>169</v>
      </c>
      <c r="K38" s="1" t="s">
        <v>28</v>
      </c>
      <c r="L38" s="1">
        <v>100</v>
      </c>
      <c r="M38" s="1" t="s">
        <v>29</v>
      </c>
      <c r="N38" s="1" t="s">
        <v>170</v>
      </c>
      <c r="O38" s="1" t="s">
        <v>31</v>
      </c>
      <c r="P38" s="25">
        <v>44342</v>
      </c>
      <c r="Q38" s="1" t="s">
        <v>32</v>
      </c>
      <c r="R38" s="36" t="s">
        <v>171</v>
      </c>
    </row>
    <row r="39" s="12" customFormat="1" ht="10.5" spans="1:18">
      <c r="A39" s="33"/>
      <c r="B39" s="26"/>
      <c r="C39" s="1"/>
      <c r="D39" s="1"/>
      <c r="E39" s="25"/>
      <c r="F39" s="25"/>
      <c r="G39" s="1"/>
      <c r="H39" s="1"/>
      <c r="I39" s="1"/>
      <c r="J39" s="1"/>
      <c r="K39" s="1"/>
      <c r="L39" s="1"/>
      <c r="M39" s="1"/>
      <c r="N39" s="1"/>
      <c r="O39" s="1"/>
      <c r="P39" s="1"/>
      <c r="Q39" s="1"/>
      <c r="R39" s="36"/>
    </row>
    <row r="41" spans="3:7">
      <c r="C41" s="34" t="s">
        <v>172</v>
      </c>
      <c r="E41" s="15" t="s">
        <v>173</v>
      </c>
      <c r="G41" t="s">
        <v>174</v>
      </c>
    </row>
  </sheetData>
  <mergeCells count="13">
    <mergeCell ref="B1:R1"/>
    <mergeCell ref="H2:L2"/>
    <mergeCell ref="M2:O2"/>
    <mergeCell ref="A2:A3"/>
    <mergeCell ref="B2:B3"/>
    <mergeCell ref="C2:C3"/>
    <mergeCell ref="D2:D3"/>
    <mergeCell ref="E2:E3"/>
    <mergeCell ref="F2:F3"/>
    <mergeCell ref="G2:G3"/>
    <mergeCell ref="P2:P3"/>
    <mergeCell ref="Q2:Q3"/>
    <mergeCell ref="R2:R3"/>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E14" sqref="E14"/>
    </sheetView>
  </sheetViews>
  <sheetFormatPr defaultColWidth="9" defaultRowHeight="12"/>
  <cols>
    <col min="1" max="1" width="5.775" style="4" customWidth="1"/>
    <col min="2" max="2" width="50.4416666666667" style="5" customWidth="1"/>
    <col min="3" max="3" width="41.225" style="5" customWidth="1"/>
    <col min="4" max="4" width="7.775" style="4" customWidth="1"/>
    <col min="5" max="5" width="22.225" style="4" customWidth="1"/>
    <col min="6" max="6" width="12.775" style="4" customWidth="1"/>
    <col min="7" max="7" width="9" style="4"/>
    <col min="8" max="8" width="21.4416666666667" style="4" hidden="1" customWidth="1"/>
    <col min="9" max="9" width="17.4416666666667" style="4" hidden="1" customWidth="1"/>
    <col min="10" max="10" width="12.775" style="4" hidden="1" customWidth="1"/>
    <col min="11" max="16384" width="9" style="4"/>
  </cols>
  <sheetData>
    <row r="1" ht="20.25" spans="1:7">
      <c r="A1" s="6" t="s">
        <v>175</v>
      </c>
      <c r="B1" s="6"/>
      <c r="C1" s="6"/>
      <c r="D1" s="6"/>
      <c r="E1" s="6"/>
      <c r="F1" s="6"/>
      <c r="G1" s="6"/>
    </row>
    <row r="2" spans="1:7">
      <c r="A2" s="7" t="s">
        <v>1</v>
      </c>
      <c r="B2" s="7" t="s">
        <v>176</v>
      </c>
      <c r="C2" s="7" t="s">
        <v>177</v>
      </c>
      <c r="D2" s="7" t="s">
        <v>178</v>
      </c>
      <c r="E2" s="7" t="s">
        <v>179</v>
      </c>
      <c r="F2" s="7" t="s">
        <v>180</v>
      </c>
      <c r="G2" s="7" t="s">
        <v>181</v>
      </c>
    </row>
    <row r="3" spans="1:10">
      <c r="A3" s="8">
        <v>1</v>
      </c>
      <c r="B3" s="9" t="s">
        <v>182</v>
      </c>
      <c r="C3" s="9" t="s">
        <v>183</v>
      </c>
      <c r="D3" s="8" t="e">
        <f ca="1">SUMIF(Sheet1!G:G,统计!B3,Sheet1!#REF!)</f>
        <v>#REF!</v>
      </c>
      <c r="E3" s="8" t="s">
        <v>182</v>
      </c>
      <c r="F3" s="8" t="s">
        <v>184</v>
      </c>
      <c r="G3" s="8"/>
      <c r="H3" s="4" t="e">
        <f>VLOOKUP(B3,Sheet1!G2:R4,12,0)</f>
        <v>#N/A</v>
      </c>
      <c r="I3" s="4" t="s">
        <v>185</v>
      </c>
      <c r="J3" s="4" t="e">
        <f>MID(H3,FIND(1,H3),11)</f>
        <v>#N/A</v>
      </c>
    </row>
    <row r="4" spans="1:10">
      <c r="A4" s="8">
        <v>2</v>
      </c>
      <c r="B4" s="10" t="s">
        <v>186</v>
      </c>
      <c r="C4" s="10" t="s">
        <v>183</v>
      </c>
      <c r="D4" s="8" t="e">
        <f ca="1">SUMIF(Sheet1!G:G,统计!B4,Sheet1!#REF!)</f>
        <v>#REF!</v>
      </c>
      <c r="E4" s="8" t="s">
        <v>182</v>
      </c>
      <c r="F4" s="8" t="s">
        <v>184</v>
      </c>
      <c r="G4" s="8"/>
      <c r="H4" s="4" t="e">
        <f>VLOOKUP(B4,Sheet1!G3:R4,12,0)</f>
        <v>#N/A</v>
      </c>
      <c r="I4" s="4" t="s">
        <v>187</v>
      </c>
      <c r="J4" s="4" t="e">
        <f t="shared" ref="J4:J31" si="0">MID(H4,FIND(1,H4),11)</f>
        <v>#N/A</v>
      </c>
    </row>
    <row r="5" spans="1:10">
      <c r="A5" s="8">
        <v>3</v>
      </c>
      <c r="B5" s="10" t="s">
        <v>188</v>
      </c>
      <c r="C5" s="10" t="s">
        <v>183</v>
      </c>
      <c r="D5" s="8" t="e">
        <f ca="1">SUMIF(Sheet1!G:G,统计!B5,Sheet1!#REF!)</f>
        <v>#REF!</v>
      </c>
      <c r="E5" s="8" t="s">
        <v>189</v>
      </c>
      <c r="F5" s="8" t="s">
        <v>190</v>
      </c>
      <c r="G5" s="8"/>
      <c r="H5" s="4" t="e">
        <f>VLOOKUP(B5,Sheet1!G4:R4,12,0)</f>
        <v>#N/A</v>
      </c>
      <c r="I5" s="4" t="s">
        <v>191</v>
      </c>
      <c r="J5" s="4" t="e">
        <f t="shared" si="0"/>
        <v>#N/A</v>
      </c>
    </row>
    <row r="6" spans="1:10">
      <c r="A6" s="8">
        <v>4</v>
      </c>
      <c r="B6" s="10" t="s">
        <v>192</v>
      </c>
      <c r="C6" s="10" t="s">
        <v>183</v>
      </c>
      <c r="D6" s="8" t="e">
        <f ca="1">SUMIF(Sheet1!G:G,统计!B6,Sheet1!#REF!)</f>
        <v>#REF!</v>
      </c>
      <c r="E6" s="8" t="s">
        <v>189</v>
      </c>
      <c r="F6" s="8" t="s">
        <v>190</v>
      </c>
      <c r="G6" s="8"/>
      <c r="H6" s="4" t="e">
        <f>VLOOKUP(B6,Sheet1!#REF!,12,0)</f>
        <v>#REF!</v>
      </c>
      <c r="I6" s="4" t="s">
        <v>193</v>
      </c>
      <c r="J6" s="4" t="e">
        <f t="shared" si="0"/>
        <v>#REF!</v>
      </c>
    </row>
    <row r="7" spans="1:10">
      <c r="A7" s="8">
        <v>5</v>
      </c>
      <c r="B7" s="9" t="s">
        <v>194</v>
      </c>
      <c r="C7" s="9" t="s">
        <v>183</v>
      </c>
      <c r="D7" s="8" t="e">
        <f ca="1">SUMIF(Sheet1!G:G,统计!B7,Sheet1!#REF!)</f>
        <v>#REF!</v>
      </c>
      <c r="E7" s="8" t="s">
        <v>191</v>
      </c>
      <c r="F7" s="8" t="s">
        <v>195</v>
      </c>
      <c r="G7" s="8"/>
      <c r="H7" s="4" t="e">
        <f>VLOOKUP(B7,Sheet1!#REF!,12,0)</f>
        <v>#REF!</v>
      </c>
      <c r="I7" s="4" t="s">
        <v>196</v>
      </c>
      <c r="J7" s="4" t="e">
        <f t="shared" si="0"/>
        <v>#REF!</v>
      </c>
    </row>
    <row r="8" spans="1:10">
      <c r="A8" s="8">
        <v>6</v>
      </c>
      <c r="B8" s="9" t="s">
        <v>197</v>
      </c>
      <c r="C8" s="9" t="s">
        <v>183</v>
      </c>
      <c r="D8" s="8" t="e">
        <f ca="1">SUMIF(Sheet1!G:G,统计!B8,Sheet1!#REF!)</f>
        <v>#REF!</v>
      </c>
      <c r="E8" s="8" t="s">
        <v>198</v>
      </c>
      <c r="F8" s="8" t="s">
        <v>199</v>
      </c>
      <c r="G8" s="8"/>
      <c r="H8" s="4" t="e">
        <f>VLOOKUP(B8,Sheet1!#REF!,12,0)</f>
        <v>#REF!</v>
      </c>
      <c r="I8" s="4" t="s">
        <v>200</v>
      </c>
      <c r="J8" s="4" t="e">
        <f t="shared" si="0"/>
        <v>#REF!</v>
      </c>
    </row>
    <row r="9" spans="1:10">
      <c r="A9" s="8">
        <v>7</v>
      </c>
      <c r="B9" s="9" t="s">
        <v>201</v>
      </c>
      <c r="C9" s="9" t="s">
        <v>183</v>
      </c>
      <c r="D9" s="8" t="e">
        <f ca="1">SUMIF(Sheet1!G:G,统计!B9,Sheet1!#REF!)</f>
        <v>#REF!</v>
      </c>
      <c r="E9" s="8" t="s">
        <v>202</v>
      </c>
      <c r="F9" s="8" t="s">
        <v>203</v>
      </c>
      <c r="G9" s="8"/>
      <c r="H9" s="4" t="e">
        <f>VLOOKUP(B9,Sheet1!#REF!,12,0)</f>
        <v>#REF!</v>
      </c>
      <c r="I9" s="4" t="s">
        <v>189</v>
      </c>
      <c r="J9" s="4" t="e">
        <f t="shared" si="0"/>
        <v>#REF!</v>
      </c>
    </row>
    <row r="10" spans="1:10">
      <c r="A10" s="8">
        <v>8</v>
      </c>
      <c r="B10" s="9" t="s">
        <v>204</v>
      </c>
      <c r="C10" s="9" t="s">
        <v>183</v>
      </c>
      <c r="D10" s="8" t="e">
        <f ca="1">SUMIF(Sheet1!G:G,统计!B10,Sheet1!#REF!)</f>
        <v>#REF!</v>
      </c>
      <c r="E10" s="8" t="s">
        <v>189</v>
      </c>
      <c r="F10" s="8" t="s">
        <v>190</v>
      </c>
      <c r="G10" s="8"/>
      <c r="H10" s="4" t="e">
        <f>VLOOKUP(B10,Sheet1!#REF!,12,0)</f>
        <v>#REF!</v>
      </c>
      <c r="I10" s="4" t="s">
        <v>205</v>
      </c>
      <c r="J10" s="4" t="e">
        <f t="shared" si="0"/>
        <v>#REF!</v>
      </c>
    </row>
    <row r="11" spans="1:10">
      <c r="A11" s="8">
        <v>9</v>
      </c>
      <c r="B11" s="9" t="s">
        <v>206</v>
      </c>
      <c r="C11" s="9" t="s">
        <v>183</v>
      </c>
      <c r="D11" s="8" t="e">
        <f ca="1">SUMIF(Sheet1!G:G,统计!B11,Sheet1!#REF!)</f>
        <v>#REF!</v>
      </c>
      <c r="E11" s="8" t="s">
        <v>189</v>
      </c>
      <c r="F11" s="8" t="s">
        <v>190</v>
      </c>
      <c r="G11" s="8"/>
      <c r="H11" s="4" t="e">
        <f>VLOOKUP(B11,Sheet1!#REF!,12,0)</f>
        <v>#REF!</v>
      </c>
      <c r="I11" s="4" t="s">
        <v>207</v>
      </c>
      <c r="J11" s="4" t="e">
        <f t="shared" si="0"/>
        <v>#REF!</v>
      </c>
    </row>
    <row r="12" spans="1:10">
      <c r="A12" s="8">
        <v>10</v>
      </c>
      <c r="B12" s="9" t="s">
        <v>208</v>
      </c>
      <c r="C12" s="9" t="s">
        <v>183</v>
      </c>
      <c r="D12" s="8" t="e">
        <f ca="1">SUMIF(Sheet1!G:G,统计!B12,Sheet1!#REF!)</f>
        <v>#REF!</v>
      </c>
      <c r="E12" s="8" t="s">
        <v>182</v>
      </c>
      <c r="F12" s="8" t="s">
        <v>184</v>
      </c>
      <c r="G12" s="8"/>
      <c r="H12" s="4" t="e">
        <f>VLOOKUP(B12,Sheet1!#REF!,12,0)</f>
        <v>#REF!</v>
      </c>
      <c r="I12" s="4" t="s">
        <v>209</v>
      </c>
      <c r="J12" s="4" t="e">
        <f t="shared" si="0"/>
        <v>#REF!</v>
      </c>
    </row>
    <row r="13" spans="1:10">
      <c r="A13" s="8">
        <v>11</v>
      </c>
      <c r="B13" s="9" t="s">
        <v>210</v>
      </c>
      <c r="C13" s="9" t="s">
        <v>183</v>
      </c>
      <c r="D13" s="8" t="e">
        <f ca="1">SUMIF(Sheet1!G:G,统计!B13,Sheet1!#REF!)</f>
        <v>#REF!</v>
      </c>
      <c r="E13" s="8" t="s">
        <v>189</v>
      </c>
      <c r="F13" s="8" t="s">
        <v>190</v>
      </c>
      <c r="G13" s="8"/>
      <c r="H13" s="4" t="e">
        <f>VLOOKUP(B13,Sheet1!#REF!,12,0)</f>
        <v>#REF!</v>
      </c>
      <c r="I13" s="4" t="s">
        <v>211</v>
      </c>
      <c r="J13" s="4" t="e">
        <f t="shared" si="0"/>
        <v>#REF!</v>
      </c>
    </row>
    <row r="14" spans="1:10">
      <c r="A14" s="8">
        <v>12</v>
      </c>
      <c r="B14" s="9" t="s">
        <v>212</v>
      </c>
      <c r="C14" s="9" t="s">
        <v>183</v>
      </c>
      <c r="D14" s="8" t="e">
        <f ca="1">SUMIF(Sheet1!G:G,统计!B14,Sheet1!#REF!)</f>
        <v>#REF!</v>
      </c>
      <c r="E14" s="8" t="s">
        <v>213</v>
      </c>
      <c r="F14" s="8" t="s">
        <v>214</v>
      </c>
      <c r="G14" s="8"/>
      <c r="H14" s="4" t="e">
        <f>VLOOKUP(B14,Sheet1!#REF!,12,0)</f>
        <v>#REF!</v>
      </c>
      <c r="I14" s="4" t="s">
        <v>215</v>
      </c>
      <c r="J14" s="4" t="e">
        <f t="shared" si="0"/>
        <v>#REF!</v>
      </c>
    </row>
    <row r="15" spans="1:10">
      <c r="A15" s="8">
        <v>13</v>
      </c>
      <c r="B15" s="9" t="s">
        <v>216</v>
      </c>
      <c r="C15" s="9" t="s">
        <v>183</v>
      </c>
      <c r="D15" s="8" t="e">
        <f ca="1">SUMIF(Sheet1!G:G,统计!B15,Sheet1!#REF!)</f>
        <v>#REF!</v>
      </c>
      <c r="E15" s="8" t="s">
        <v>189</v>
      </c>
      <c r="F15" s="8" t="s">
        <v>190</v>
      </c>
      <c r="G15" s="8"/>
      <c r="H15" s="4" t="e">
        <f>VLOOKUP(B15,Sheet1!G5:R40,12,0)</f>
        <v>#N/A</v>
      </c>
      <c r="I15" s="4" t="s">
        <v>217</v>
      </c>
      <c r="J15" s="4" t="e">
        <f t="shared" si="0"/>
        <v>#N/A</v>
      </c>
    </row>
    <row r="16" spans="1:10">
      <c r="A16" s="8">
        <v>14</v>
      </c>
      <c r="B16" s="9" t="s">
        <v>218</v>
      </c>
      <c r="C16" s="9" t="s">
        <v>183</v>
      </c>
      <c r="D16" s="8" t="e">
        <f ca="1">SUMIF(Sheet1!G:G,统计!B16,Sheet1!#REF!)</f>
        <v>#REF!</v>
      </c>
      <c r="E16" s="8" t="s">
        <v>198</v>
      </c>
      <c r="F16" s="8" t="s">
        <v>199</v>
      </c>
      <c r="G16" s="8"/>
      <c r="H16" s="4" t="e">
        <f>VLOOKUP(B16,Sheet1!G5:R41,12,0)</f>
        <v>#N/A</v>
      </c>
      <c r="I16" s="4" t="s">
        <v>205</v>
      </c>
      <c r="J16" s="4" t="e">
        <f t="shared" si="0"/>
        <v>#N/A</v>
      </c>
    </row>
    <row r="17" spans="1:10">
      <c r="A17" s="8">
        <v>15</v>
      </c>
      <c r="B17" s="9" t="s">
        <v>219</v>
      </c>
      <c r="C17" s="9" t="s">
        <v>183</v>
      </c>
      <c r="D17" s="8" t="e">
        <f ca="1">SUMIF(Sheet1!G:G,统计!B17,Sheet1!#REF!)</f>
        <v>#REF!</v>
      </c>
      <c r="E17" s="8" t="s">
        <v>189</v>
      </c>
      <c r="F17" s="8" t="s">
        <v>190</v>
      </c>
      <c r="G17" s="8"/>
      <c r="H17" s="4" t="e">
        <f>VLOOKUP(B17,Sheet1!G5:R42,12,0)</f>
        <v>#N/A</v>
      </c>
      <c r="I17" s="4" t="s">
        <v>220</v>
      </c>
      <c r="J17" s="4" t="e">
        <f t="shared" si="0"/>
        <v>#N/A</v>
      </c>
    </row>
    <row r="18" spans="1:10">
      <c r="A18" s="8">
        <v>16</v>
      </c>
      <c r="B18" s="9" t="s">
        <v>221</v>
      </c>
      <c r="C18" s="9" t="s">
        <v>183</v>
      </c>
      <c r="D18" s="8" t="e">
        <f ca="1">SUMIF(Sheet1!G:G,统计!B18,Sheet1!#REF!)</f>
        <v>#REF!</v>
      </c>
      <c r="E18" s="8" t="s">
        <v>198</v>
      </c>
      <c r="F18" s="8" t="s">
        <v>199</v>
      </c>
      <c r="G18" s="8"/>
      <c r="H18" s="4" t="e">
        <f>VLOOKUP(B18,Sheet1!G5:R43,12,0)</f>
        <v>#N/A</v>
      </c>
      <c r="I18" s="4" t="s">
        <v>222</v>
      </c>
      <c r="J18" s="4" t="e">
        <f t="shared" si="0"/>
        <v>#N/A</v>
      </c>
    </row>
    <row r="19" spans="1:10">
      <c r="A19" s="8">
        <v>17</v>
      </c>
      <c r="B19" s="9" t="s">
        <v>223</v>
      </c>
      <c r="C19" s="9" t="s">
        <v>183</v>
      </c>
      <c r="D19" s="8" t="e">
        <f ca="1">SUMIF(Sheet1!G:G,统计!B19,Sheet1!#REF!)</f>
        <v>#REF!</v>
      </c>
      <c r="E19" s="8" t="s">
        <v>189</v>
      </c>
      <c r="F19" s="8" t="s">
        <v>190</v>
      </c>
      <c r="G19" s="8"/>
      <c r="H19" s="4" t="e">
        <f>VLOOKUP(B19,Sheet1!G5:R44,12,0)</f>
        <v>#N/A</v>
      </c>
      <c r="I19" s="4" t="s">
        <v>224</v>
      </c>
      <c r="J19" s="4" t="e">
        <f t="shared" si="0"/>
        <v>#N/A</v>
      </c>
    </row>
    <row r="20" spans="1:10">
      <c r="A20" s="8">
        <v>18</v>
      </c>
      <c r="B20" s="9" t="s">
        <v>225</v>
      </c>
      <c r="C20" s="9" t="s">
        <v>183</v>
      </c>
      <c r="D20" s="8" t="e">
        <f ca="1">SUMIF(Sheet1!G:G,统计!B20,Sheet1!#REF!)</f>
        <v>#REF!</v>
      </c>
      <c r="E20" s="8" t="s">
        <v>189</v>
      </c>
      <c r="F20" s="8" t="s">
        <v>190</v>
      </c>
      <c r="G20" s="8"/>
      <c r="H20" s="4" t="e">
        <f>VLOOKUP(B20,Sheet1!G5:R45,12,0)</f>
        <v>#N/A</v>
      </c>
      <c r="I20" s="4" t="s">
        <v>209</v>
      </c>
      <c r="J20" s="4" t="e">
        <f t="shared" si="0"/>
        <v>#N/A</v>
      </c>
    </row>
    <row r="21" spans="1:10">
      <c r="A21" s="8">
        <v>19</v>
      </c>
      <c r="B21" s="9" t="s">
        <v>226</v>
      </c>
      <c r="C21" s="9" t="s">
        <v>183</v>
      </c>
      <c r="D21" s="8" t="e">
        <f ca="1">SUMIF(Sheet1!G:G,统计!B21,Sheet1!#REF!)</f>
        <v>#REF!</v>
      </c>
      <c r="E21" s="8" t="s">
        <v>182</v>
      </c>
      <c r="F21" s="8" t="s">
        <v>184</v>
      </c>
      <c r="G21" s="8"/>
      <c r="H21" s="4" t="e">
        <f>VLOOKUP(B21,Sheet1!G5:R46,12,0)</f>
        <v>#N/A</v>
      </c>
      <c r="I21" s="4" t="s">
        <v>227</v>
      </c>
      <c r="J21" s="4" t="e">
        <f t="shared" si="0"/>
        <v>#N/A</v>
      </c>
    </row>
    <row r="22" spans="1:10">
      <c r="A22" s="8">
        <v>20</v>
      </c>
      <c r="B22" s="9" t="s">
        <v>228</v>
      </c>
      <c r="C22" s="9" t="s">
        <v>183</v>
      </c>
      <c r="D22" s="8" t="e">
        <f ca="1">SUMIF(Sheet1!G:G,统计!B22,Sheet1!#REF!)</f>
        <v>#REF!</v>
      </c>
      <c r="E22" s="8" t="s">
        <v>189</v>
      </c>
      <c r="F22" s="8" t="s">
        <v>190</v>
      </c>
      <c r="G22" s="8"/>
      <c r="H22" s="4" t="e">
        <f>VLOOKUP(B22,Sheet1!G5:R47,12,0)</f>
        <v>#N/A</v>
      </c>
      <c r="I22" s="4" t="s">
        <v>229</v>
      </c>
      <c r="J22" s="4" t="e">
        <f t="shared" si="0"/>
        <v>#N/A</v>
      </c>
    </row>
    <row r="23" spans="1:10">
      <c r="A23" s="8">
        <v>21</v>
      </c>
      <c r="B23" s="9" t="s">
        <v>230</v>
      </c>
      <c r="C23" s="9" t="s">
        <v>183</v>
      </c>
      <c r="D23" s="8" t="e">
        <f ca="1">SUMIF(Sheet1!G:G,统计!B23,Sheet1!#REF!)</f>
        <v>#REF!</v>
      </c>
      <c r="E23" s="8" t="s">
        <v>191</v>
      </c>
      <c r="F23" s="8" t="s">
        <v>195</v>
      </c>
      <c r="G23" s="8"/>
      <c r="H23" s="4" t="e">
        <f>VLOOKUP(B23,Sheet1!G5:R48,12,0)</f>
        <v>#N/A</v>
      </c>
      <c r="I23" s="4" t="s">
        <v>229</v>
      </c>
      <c r="J23" s="4" t="e">
        <f t="shared" si="0"/>
        <v>#N/A</v>
      </c>
    </row>
    <row r="24" spans="1:10">
      <c r="A24" s="8">
        <v>22</v>
      </c>
      <c r="B24" s="9" t="s">
        <v>231</v>
      </c>
      <c r="C24" s="9" t="s">
        <v>183</v>
      </c>
      <c r="D24" s="8" t="e">
        <f ca="1">SUMIF(Sheet1!G:G,统计!B24,Sheet1!#REF!)</f>
        <v>#REF!</v>
      </c>
      <c r="E24" s="8" t="s">
        <v>191</v>
      </c>
      <c r="F24" s="8" t="s">
        <v>195</v>
      </c>
      <c r="G24" s="8"/>
      <c r="H24" s="4" t="e">
        <f>VLOOKUP(B24,Sheet1!G5:R49,12,0)</f>
        <v>#N/A</v>
      </c>
      <c r="I24" s="4" t="s">
        <v>229</v>
      </c>
      <c r="J24" s="4" t="e">
        <f t="shared" si="0"/>
        <v>#N/A</v>
      </c>
    </row>
    <row r="25" spans="1:10">
      <c r="A25" s="8">
        <v>23</v>
      </c>
      <c r="B25" s="9" t="s">
        <v>232</v>
      </c>
      <c r="C25" s="9" t="s">
        <v>183</v>
      </c>
      <c r="D25" s="8" t="e">
        <f ca="1">SUMIF(Sheet1!G:G,统计!B25,Sheet1!#REF!)</f>
        <v>#REF!</v>
      </c>
      <c r="E25" s="8" t="s">
        <v>189</v>
      </c>
      <c r="F25" s="8" t="s">
        <v>190</v>
      </c>
      <c r="G25" s="8"/>
      <c r="H25" s="4" t="e">
        <f>VLOOKUP(B25,Sheet1!G5:R50,12,0)</f>
        <v>#N/A</v>
      </c>
      <c r="I25" s="4" t="s">
        <v>215</v>
      </c>
      <c r="J25" s="4" t="e">
        <f t="shared" si="0"/>
        <v>#N/A</v>
      </c>
    </row>
    <row r="26" spans="1:10">
      <c r="A26" s="8">
        <v>24</v>
      </c>
      <c r="B26" s="9" t="s">
        <v>233</v>
      </c>
      <c r="C26" s="9" t="s">
        <v>183</v>
      </c>
      <c r="D26" s="8" t="e">
        <f ca="1">SUMIF(Sheet1!G:G,统计!B26,Sheet1!#REF!)</f>
        <v>#REF!</v>
      </c>
      <c r="E26" s="8" t="s">
        <v>189</v>
      </c>
      <c r="F26" s="8" t="s">
        <v>190</v>
      </c>
      <c r="G26" s="8"/>
      <c r="H26" s="4" t="e">
        <f>VLOOKUP(B26,Sheet1!G5:R51,12,0)</f>
        <v>#N/A</v>
      </c>
      <c r="I26" s="4" t="s">
        <v>234</v>
      </c>
      <c r="J26" s="4" t="e">
        <f t="shared" si="0"/>
        <v>#N/A</v>
      </c>
    </row>
    <row r="27" spans="1:10">
      <c r="A27" s="8">
        <v>25</v>
      </c>
      <c r="B27" s="9" t="s">
        <v>235</v>
      </c>
      <c r="C27" s="9" t="s">
        <v>183</v>
      </c>
      <c r="D27" s="8" t="e">
        <f ca="1">SUMIF(Sheet1!G:G,统计!B27,Sheet1!#REF!)</f>
        <v>#REF!</v>
      </c>
      <c r="E27" s="8" t="s">
        <v>189</v>
      </c>
      <c r="F27" s="8" t="s">
        <v>190</v>
      </c>
      <c r="G27" s="8"/>
      <c r="H27" s="4" t="e">
        <f>VLOOKUP(B27,Sheet1!G5:R52,12,0)</f>
        <v>#N/A</v>
      </c>
      <c r="I27" s="4" t="s">
        <v>236</v>
      </c>
      <c r="J27" s="4" t="e">
        <f t="shared" si="0"/>
        <v>#N/A</v>
      </c>
    </row>
    <row r="28" spans="1:10">
      <c r="A28" s="8">
        <v>26</v>
      </c>
      <c r="B28" s="9" t="s">
        <v>237</v>
      </c>
      <c r="C28" s="9" t="s">
        <v>183</v>
      </c>
      <c r="D28" s="8" t="e">
        <f ca="1">SUMIF(Sheet1!G:G,统计!B28,Sheet1!#REF!)</f>
        <v>#REF!</v>
      </c>
      <c r="E28" s="8" t="s">
        <v>189</v>
      </c>
      <c r="F28" s="8" t="s">
        <v>190</v>
      </c>
      <c r="G28" s="8"/>
      <c r="H28" s="4" t="e">
        <f>VLOOKUP(B28,Sheet1!G5:R53,12,0)</f>
        <v>#N/A</v>
      </c>
      <c r="I28" s="4" t="s">
        <v>185</v>
      </c>
      <c r="J28" s="4" t="e">
        <f t="shared" si="0"/>
        <v>#N/A</v>
      </c>
    </row>
    <row r="29" spans="1:10">
      <c r="A29" s="8">
        <v>27</v>
      </c>
      <c r="B29" s="9" t="s">
        <v>189</v>
      </c>
      <c r="C29" s="9" t="s">
        <v>183</v>
      </c>
      <c r="D29" s="8" t="e">
        <f ca="1">SUMIF(Sheet1!G:G,统计!B29,Sheet1!#REF!)</f>
        <v>#REF!</v>
      </c>
      <c r="E29" s="8" t="s">
        <v>189</v>
      </c>
      <c r="F29" s="8" t="s">
        <v>190</v>
      </c>
      <c r="G29" s="8"/>
      <c r="H29" s="4" t="e">
        <f>VLOOKUP(B29,Sheet1!G5:R54,12,0)</f>
        <v>#N/A</v>
      </c>
      <c r="I29" s="4" t="s">
        <v>238</v>
      </c>
      <c r="J29" s="4" t="e">
        <f t="shared" si="0"/>
        <v>#N/A</v>
      </c>
    </row>
    <row r="30" spans="1:10">
      <c r="A30" s="8">
        <v>28</v>
      </c>
      <c r="B30" s="9" t="s">
        <v>239</v>
      </c>
      <c r="C30" s="9" t="s">
        <v>183</v>
      </c>
      <c r="D30" s="8" t="e">
        <f ca="1">SUMIF(Sheet1!G:G,统计!B30,Sheet1!#REF!)</f>
        <v>#REF!</v>
      </c>
      <c r="E30" s="8" t="s">
        <v>198</v>
      </c>
      <c r="F30" s="8" t="s">
        <v>199</v>
      </c>
      <c r="G30" s="8"/>
      <c r="H30" s="4" t="e">
        <f>VLOOKUP(B30,Sheet1!G5:R55,12,0)</f>
        <v>#N/A</v>
      </c>
      <c r="I30" s="4" t="s">
        <v>240</v>
      </c>
      <c r="J30" s="4" t="e">
        <f t="shared" si="0"/>
        <v>#N/A</v>
      </c>
    </row>
    <row r="31" spans="1:10">
      <c r="A31" s="8">
        <v>29</v>
      </c>
      <c r="B31" s="9" t="s">
        <v>241</v>
      </c>
      <c r="C31" s="9" t="s">
        <v>183</v>
      </c>
      <c r="D31" s="8" t="e">
        <f ca="1">SUMIF(Sheet1!G:G,统计!B31,Sheet1!#REF!)</f>
        <v>#REF!</v>
      </c>
      <c r="E31" s="8" t="s">
        <v>198</v>
      </c>
      <c r="F31" s="8" t="s">
        <v>199</v>
      </c>
      <c r="G31" s="8"/>
      <c r="H31" s="4" t="e">
        <f>VLOOKUP(B31,Sheet1!G5:R56,12,0)</f>
        <v>#N/A</v>
      </c>
      <c r="I31" s="4" t="s">
        <v>242</v>
      </c>
      <c r="J31" s="4" t="e">
        <f t="shared" si="0"/>
        <v>#N/A</v>
      </c>
    </row>
    <row r="32" spans="1:7">
      <c r="A32" s="11" t="s">
        <v>243</v>
      </c>
      <c r="B32" s="11"/>
      <c r="C32" s="11"/>
      <c r="D32" s="8" t="e">
        <f ca="1">SUM(D3:D31)</f>
        <v>#REF!</v>
      </c>
      <c r="E32" s="8"/>
      <c r="F32" s="8"/>
      <c r="G32" s="8"/>
    </row>
  </sheetData>
  <mergeCells count="2">
    <mergeCell ref="A1:G1"/>
    <mergeCell ref="A32:B32"/>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workbookViewId="0">
      <selection activeCell="D1" sqref="D1:D29"/>
    </sheetView>
  </sheetViews>
  <sheetFormatPr defaultColWidth="9" defaultRowHeight="13.5" outlineLevelCol="3"/>
  <cols>
    <col min="1" max="1" width="44.225" customWidth="1"/>
    <col min="2" max="2" width="19" customWidth="1"/>
    <col min="4" max="4" width="12.775" customWidth="1"/>
  </cols>
  <sheetData>
    <row r="1" spans="1:4">
      <c r="A1" s="1" t="s">
        <v>182</v>
      </c>
      <c r="B1" t="e">
        <f>VLOOKUP(A1,Sheet1!$G$2:$R$4,12)</f>
        <v>#N/A</v>
      </c>
      <c r="C1" t="e">
        <f>MID(B1,1,FIND("1",B1)-1)</f>
        <v>#N/A</v>
      </c>
      <c r="D1" t="e">
        <f>MID(B1,FIND("1",B1),13)</f>
        <v>#N/A</v>
      </c>
    </row>
    <row r="2" spans="1:4">
      <c r="A2" s="2" t="s">
        <v>186</v>
      </c>
      <c r="B2" t="str">
        <f>VLOOKUP(A2,Sheet1!$G$2:$R$4,12)</f>
        <v>李友福18180115879</v>
      </c>
      <c r="C2" t="str">
        <f t="shared" ref="C2:C29" si="0">MID(B2,1,FIND("1",B2)-1)</f>
        <v>李友福</v>
      </c>
      <c r="D2" t="str">
        <f t="shared" ref="D2:D29" si="1">MID(B2,FIND("1",B2),13)</f>
        <v>18180115879</v>
      </c>
    </row>
    <row r="3" spans="1:4">
      <c r="A3" s="2" t="s">
        <v>188</v>
      </c>
      <c r="B3" t="str">
        <f>VLOOKUP(A3,Sheet1!$G$2:$R$4,12)</f>
        <v>李友福18180115879</v>
      </c>
      <c r="C3" t="str">
        <f t="shared" si="0"/>
        <v>李友福</v>
      </c>
      <c r="D3" t="str">
        <f t="shared" si="1"/>
        <v>18180115879</v>
      </c>
    </row>
    <row r="4" spans="1:4">
      <c r="A4" s="2" t="s">
        <v>192</v>
      </c>
      <c r="B4" t="str">
        <f>VLOOKUP(A4,Sheet1!$G$2:$R$4,12)</f>
        <v>李友福18180115879</v>
      </c>
      <c r="C4" t="str">
        <f t="shared" si="0"/>
        <v>李友福</v>
      </c>
      <c r="D4" t="str">
        <f t="shared" si="1"/>
        <v>18180115879</v>
      </c>
    </row>
    <row r="5" spans="1:4">
      <c r="A5" s="1" t="s">
        <v>194</v>
      </c>
      <c r="B5" t="str">
        <f>VLOOKUP(A5,Sheet1!$G$2:$R$4,12)</f>
        <v>李友福18180115879</v>
      </c>
      <c r="C5" t="str">
        <f t="shared" si="0"/>
        <v>李友福</v>
      </c>
      <c r="D5" t="str">
        <f t="shared" si="1"/>
        <v>18180115879</v>
      </c>
    </row>
    <row r="6" spans="1:4">
      <c r="A6" s="1" t="s">
        <v>197</v>
      </c>
      <c r="B6" t="str">
        <f>VLOOKUP(A6,Sheet1!$G$2:$R$4,12)</f>
        <v>李友福18180115879</v>
      </c>
      <c r="C6" t="str">
        <f t="shared" si="0"/>
        <v>李友福</v>
      </c>
      <c r="D6" t="str">
        <f t="shared" si="1"/>
        <v>18180115879</v>
      </c>
    </row>
    <row r="7" spans="1:4">
      <c r="A7" s="1" t="s">
        <v>201</v>
      </c>
      <c r="B7" t="str">
        <f>VLOOKUP(A7,Sheet1!$G$2:$R$4,12)</f>
        <v>李友福18180115879</v>
      </c>
      <c r="C7" t="str">
        <f t="shared" si="0"/>
        <v>李友福</v>
      </c>
      <c r="D7" t="str">
        <f t="shared" si="1"/>
        <v>18180115879</v>
      </c>
    </row>
    <row r="8" spans="1:4">
      <c r="A8" s="1" t="s">
        <v>204</v>
      </c>
      <c r="B8" t="str">
        <f>VLOOKUP(A8,Sheet1!$G$2:$R$4,12)</f>
        <v>李友福18180115879</v>
      </c>
      <c r="C8" t="str">
        <f t="shared" si="0"/>
        <v>李友福</v>
      </c>
      <c r="D8" t="str">
        <f t="shared" si="1"/>
        <v>18180115879</v>
      </c>
    </row>
    <row r="9" spans="1:4">
      <c r="A9" s="1" t="s">
        <v>206</v>
      </c>
      <c r="B9" t="str">
        <f>VLOOKUP(A9,Sheet1!$G$2:$R$4,12)</f>
        <v>李友福18180115879</v>
      </c>
      <c r="C9" t="str">
        <f t="shared" si="0"/>
        <v>李友福</v>
      </c>
      <c r="D9" t="str">
        <f t="shared" si="1"/>
        <v>18180115879</v>
      </c>
    </row>
    <row r="10" spans="1:4">
      <c r="A10" s="1" t="s">
        <v>208</v>
      </c>
      <c r="B10" t="str">
        <f>VLOOKUP(A10,Sheet1!$G$2:$R$4,12)</f>
        <v>李友福18180115879</v>
      </c>
      <c r="C10" t="str">
        <f t="shared" si="0"/>
        <v>李友福</v>
      </c>
      <c r="D10" t="str">
        <f t="shared" si="1"/>
        <v>18180115879</v>
      </c>
    </row>
    <row r="11" spans="1:4">
      <c r="A11" s="1" t="s">
        <v>210</v>
      </c>
      <c r="B11" t="str">
        <f>VLOOKUP(A11,Sheet1!$G$2:$R$4,12)</f>
        <v>李友福18180115879</v>
      </c>
      <c r="C11" t="str">
        <f t="shared" si="0"/>
        <v>李友福</v>
      </c>
      <c r="D11" t="str">
        <f t="shared" si="1"/>
        <v>18180115879</v>
      </c>
    </row>
    <row r="12" spans="1:4">
      <c r="A12" s="1" t="s">
        <v>212</v>
      </c>
      <c r="B12" t="str">
        <f>VLOOKUP(A12,Sheet1!$G$2:$R$4,12)</f>
        <v>李友福18180115879</v>
      </c>
      <c r="C12" t="str">
        <f t="shared" si="0"/>
        <v>李友福</v>
      </c>
      <c r="D12" t="str">
        <f t="shared" si="1"/>
        <v>18180115879</v>
      </c>
    </row>
    <row r="13" spans="1:4">
      <c r="A13" s="1" t="s">
        <v>216</v>
      </c>
      <c r="B13" t="str">
        <f>VLOOKUP(A13,Sheet1!$G$2:$R$4,12)</f>
        <v>李友福18180115879</v>
      </c>
      <c r="C13" t="str">
        <f t="shared" si="0"/>
        <v>李友福</v>
      </c>
      <c r="D13" t="str">
        <f t="shared" si="1"/>
        <v>18180115879</v>
      </c>
    </row>
    <row r="14" spans="1:4">
      <c r="A14" s="1" t="s">
        <v>218</v>
      </c>
      <c r="B14" t="str">
        <f>VLOOKUP(A14,Sheet1!$G$2:$R$4,12)</f>
        <v>李友福18180115879</v>
      </c>
      <c r="C14" t="str">
        <f t="shared" si="0"/>
        <v>李友福</v>
      </c>
      <c r="D14" t="str">
        <f t="shared" si="1"/>
        <v>18180115879</v>
      </c>
    </row>
    <row r="15" spans="1:4">
      <c r="A15" s="1" t="s">
        <v>219</v>
      </c>
      <c r="B15" t="str">
        <f>VLOOKUP(A15,Sheet1!$G$2:$R$4,12)</f>
        <v>李友福18180115879</v>
      </c>
      <c r="C15" t="str">
        <f t="shared" si="0"/>
        <v>李友福</v>
      </c>
      <c r="D15" t="str">
        <f t="shared" si="1"/>
        <v>18180115879</v>
      </c>
    </row>
    <row r="16" spans="1:4">
      <c r="A16" s="1" t="s">
        <v>221</v>
      </c>
      <c r="B16" t="str">
        <f>VLOOKUP(A16,Sheet1!$G$2:$R$4,12)</f>
        <v>李友福18180115879</v>
      </c>
      <c r="C16" t="str">
        <f t="shared" si="0"/>
        <v>李友福</v>
      </c>
      <c r="D16" t="str">
        <f t="shared" si="1"/>
        <v>18180115879</v>
      </c>
    </row>
    <row r="17" spans="1:4">
      <c r="A17" s="1" t="s">
        <v>223</v>
      </c>
      <c r="B17" t="str">
        <f>VLOOKUP(A17,Sheet1!$G$2:$R$4,12)</f>
        <v>李友福18180115879</v>
      </c>
      <c r="C17" t="str">
        <f t="shared" si="0"/>
        <v>李友福</v>
      </c>
      <c r="D17" t="str">
        <f t="shared" si="1"/>
        <v>18180115879</v>
      </c>
    </row>
    <row r="18" spans="1:4">
      <c r="A18" s="1" t="s">
        <v>225</v>
      </c>
      <c r="B18" t="str">
        <f>VLOOKUP(A18,Sheet1!$G$2:$R$4,12)</f>
        <v>李友福18180115879</v>
      </c>
      <c r="C18" t="str">
        <f t="shared" si="0"/>
        <v>李友福</v>
      </c>
      <c r="D18" t="str">
        <f t="shared" si="1"/>
        <v>18180115879</v>
      </c>
    </row>
    <row r="19" spans="1:4">
      <c r="A19" s="1" t="s">
        <v>226</v>
      </c>
      <c r="B19" t="e">
        <f>VLOOKUP(A19,Sheet1!$G$2:$R$4,12)</f>
        <v>#N/A</v>
      </c>
      <c r="C19" t="e">
        <f t="shared" si="0"/>
        <v>#N/A</v>
      </c>
      <c r="D19" t="e">
        <f t="shared" si="1"/>
        <v>#N/A</v>
      </c>
    </row>
    <row r="20" spans="1:4">
      <c r="A20" s="1" t="s">
        <v>228</v>
      </c>
      <c r="B20" t="str">
        <f>VLOOKUP(A20,Sheet1!$G$2:$R$4,12)</f>
        <v>李友福18180115879</v>
      </c>
      <c r="C20" t="str">
        <f t="shared" si="0"/>
        <v>李友福</v>
      </c>
      <c r="D20" t="str">
        <f t="shared" si="1"/>
        <v>18180115879</v>
      </c>
    </row>
    <row r="21" spans="1:4">
      <c r="A21" s="1" t="s">
        <v>230</v>
      </c>
      <c r="B21" t="str">
        <f>VLOOKUP(A21,Sheet1!$G$2:$R$4,12)</f>
        <v>李友福18180115879</v>
      </c>
      <c r="C21" t="str">
        <f t="shared" si="0"/>
        <v>李友福</v>
      </c>
      <c r="D21" t="str">
        <f t="shared" si="1"/>
        <v>18180115879</v>
      </c>
    </row>
    <row r="22" spans="1:4">
      <c r="A22" s="1" t="s">
        <v>231</v>
      </c>
      <c r="B22" t="str">
        <f>VLOOKUP(A22,Sheet1!$G$2:$R$4,12)</f>
        <v>李友福18180115879</v>
      </c>
      <c r="C22" t="str">
        <f t="shared" si="0"/>
        <v>李友福</v>
      </c>
      <c r="D22" t="str">
        <f t="shared" si="1"/>
        <v>18180115879</v>
      </c>
    </row>
    <row r="23" spans="1:4">
      <c r="A23" s="1" t="s">
        <v>232</v>
      </c>
      <c r="B23" t="str">
        <f>VLOOKUP(A23,Sheet1!$G$2:$R$4,12)</f>
        <v>李友福18180115879</v>
      </c>
      <c r="C23" t="str">
        <f t="shared" si="0"/>
        <v>李友福</v>
      </c>
      <c r="D23" t="str">
        <f t="shared" si="1"/>
        <v>18180115879</v>
      </c>
    </row>
    <row r="24" spans="1:4">
      <c r="A24" s="1" t="s">
        <v>233</v>
      </c>
      <c r="B24" t="str">
        <f>VLOOKUP(A24,Sheet1!$G$2:$R$4,12)</f>
        <v>李友福18180115879</v>
      </c>
      <c r="C24" t="str">
        <f t="shared" si="0"/>
        <v>李友福</v>
      </c>
      <c r="D24" t="str">
        <f t="shared" si="1"/>
        <v>18180115879</v>
      </c>
    </row>
    <row r="25" spans="1:4">
      <c r="A25" s="1" t="s">
        <v>235</v>
      </c>
      <c r="B25" t="str">
        <f>VLOOKUP(A25,Sheet1!$G$2:$R$4,12)</f>
        <v>李友福18180115879</v>
      </c>
      <c r="C25" t="str">
        <f t="shared" si="0"/>
        <v>李友福</v>
      </c>
      <c r="D25" t="str">
        <f t="shared" si="1"/>
        <v>18180115879</v>
      </c>
    </row>
    <row r="26" spans="1:4">
      <c r="A26" s="1" t="s">
        <v>237</v>
      </c>
      <c r="B26" t="str">
        <f>VLOOKUP(A26,Sheet1!$G$2:$R$4,12)</f>
        <v>李友福18180115879</v>
      </c>
      <c r="C26" t="str">
        <f t="shared" si="0"/>
        <v>李友福</v>
      </c>
      <c r="D26" t="str">
        <f t="shared" si="1"/>
        <v>18180115879</v>
      </c>
    </row>
    <row r="27" spans="1:4">
      <c r="A27" s="1" t="s">
        <v>189</v>
      </c>
      <c r="B27" t="s">
        <v>244</v>
      </c>
      <c r="C27" t="str">
        <f t="shared" si="0"/>
        <v>陈勇</v>
      </c>
      <c r="D27" t="str">
        <f t="shared" si="1"/>
        <v>13982354535</v>
      </c>
    </row>
    <row r="28" spans="1:4">
      <c r="A28" s="1" t="s">
        <v>239</v>
      </c>
      <c r="B28" t="str">
        <f>VLOOKUP(A28,Sheet1!$G$2:$R$4,12)</f>
        <v>李友福18180115879</v>
      </c>
      <c r="C28" t="str">
        <f t="shared" si="0"/>
        <v>李友福</v>
      </c>
      <c r="D28" t="str">
        <f t="shared" si="1"/>
        <v>18180115879</v>
      </c>
    </row>
    <row r="29" spans="1:4">
      <c r="A29" s="1" t="s">
        <v>241</v>
      </c>
      <c r="B29" t="str">
        <f>VLOOKUP(A29,Sheet1!$G$2:$R$4,12)</f>
        <v>李友福18180115879</v>
      </c>
      <c r="C29" t="str">
        <f t="shared" si="0"/>
        <v>李友福</v>
      </c>
      <c r="D29" t="str">
        <f t="shared" si="1"/>
        <v>18180115879</v>
      </c>
    </row>
    <row r="30" spans="1:1">
      <c r="A30" s="3"/>
    </row>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统计</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罗晓梅</cp:lastModifiedBy>
  <dcterms:created xsi:type="dcterms:W3CDTF">2006-09-13T11:21:00Z</dcterms:created>
  <dcterms:modified xsi:type="dcterms:W3CDTF">2021-06-01T01:38:02Z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826D153CE35648B4A7B10B3684427F5D</vt:lpwstr>
  </property>
</Properties>
</file>